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d.docs.live.net/65a4304b88b6750d/Prive/Lions/Wijnproeverij/Bestellijst/"/>
    </mc:Choice>
  </mc:AlternateContent>
  <xr:revisionPtr revIDLastSave="418" documentId="8_{C4A213A1-506B-4B44-B0E3-6D5C2EF16847}" xr6:coauthVersionLast="47" xr6:coauthVersionMax="47" xr10:uidLastSave="{731220C8-A34E-46BF-A746-AFFFE1717981}"/>
  <bookViews>
    <workbookView xWindow="-108" yWindow="-108" windowWidth="30936" windowHeight="16776" xr2:uid="{00000000-000D-0000-FFFF-FFFF00000000}"/>
  </bookViews>
  <sheets>
    <sheet name="Lions Wijn proeverij" sheetId="2" r:id="rId1"/>
  </sheets>
  <definedNames>
    <definedName name="_xlnm.Print_Area" localSheetId="0">'Lions Wijn proeverij'!$B:$K</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1" i="2" l="1"/>
  <c r="M9" i="2"/>
  <c r="L9" i="2"/>
  <c r="L87" i="2" l="1"/>
  <c r="I45" i="2"/>
  <c r="I27" i="2"/>
  <c r="I30" i="2"/>
  <c r="I87" i="2" l="1"/>
  <c r="I84" i="2"/>
  <c r="I61" i="2"/>
  <c r="I62" i="2"/>
  <c r="I63" i="2"/>
  <c r="I59" i="2"/>
  <c r="I60" i="2"/>
  <c r="L59" i="2"/>
  <c r="L60" i="2"/>
  <c r="L61" i="2"/>
  <c r="L62" i="2"/>
  <c r="L63" i="2"/>
  <c r="I66" i="2"/>
  <c r="L66" i="2"/>
  <c r="I67" i="2"/>
  <c r="L67" i="2"/>
  <c r="L70" i="2"/>
  <c r="I71" i="2"/>
  <c r="L71" i="2"/>
  <c r="I72" i="2"/>
  <c r="L72" i="2"/>
  <c r="L73" i="2"/>
  <c r="L76" i="2"/>
  <c r="I77" i="2"/>
  <c r="L77" i="2"/>
  <c r="L78" i="2"/>
  <c r="I79" i="2"/>
  <c r="L79" i="2"/>
  <c r="L80" i="2"/>
  <c r="I83" i="2"/>
  <c r="L83" i="2"/>
  <c r="L84" i="2"/>
  <c r="I85" i="2"/>
  <c r="L85" i="2"/>
  <c r="I86" i="2"/>
  <c r="L86" i="2"/>
  <c r="L88" i="2"/>
  <c r="J90" i="2"/>
  <c r="I49" i="2"/>
  <c r="I39" i="2"/>
  <c r="I38" i="2"/>
  <c r="I33" i="2"/>
  <c r="I20" i="2"/>
  <c r="I21" i="2"/>
  <c r="I22" i="2"/>
  <c r="I23" i="2"/>
  <c r="I24" i="2"/>
  <c r="I25" i="2"/>
  <c r="I28" i="2"/>
  <c r="I29" i="2"/>
  <c r="L21" i="2"/>
  <c r="M21" i="2"/>
  <c r="L22" i="2"/>
  <c r="M22" i="2"/>
  <c r="L23" i="2"/>
  <c r="M23" i="2"/>
  <c r="L24" i="2"/>
  <c r="M24" i="2"/>
  <c r="L25" i="2"/>
  <c r="M25" i="2"/>
  <c r="L26" i="2"/>
  <c r="M26" i="2"/>
  <c r="L27" i="2"/>
  <c r="M27" i="2"/>
  <c r="L28" i="2"/>
  <c r="M28" i="2"/>
  <c r="L29" i="2"/>
  <c r="M29" i="2"/>
  <c r="L30" i="2"/>
  <c r="M30" i="2"/>
  <c r="M13" i="2"/>
  <c r="L13" i="2"/>
  <c r="I13" i="2"/>
  <c r="M12" i="2"/>
  <c r="L12" i="2"/>
  <c r="I12" i="2"/>
  <c r="M52" i="2"/>
  <c r="L52" i="2"/>
  <c r="I52" i="2"/>
  <c r="M51" i="2"/>
  <c r="L51" i="2"/>
  <c r="I51" i="2"/>
  <c r="M50" i="2"/>
  <c r="L50" i="2"/>
  <c r="I50" i="2"/>
  <c r="M49" i="2"/>
  <c r="L49" i="2"/>
  <c r="M48" i="2"/>
  <c r="L48" i="2"/>
  <c r="I48" i="2"/>
  <c r="M47" i="2"/>
  <c r="L47" i="2"/>
  <c r="I47" i="2"/>
  <c r="M46" i="2"/>
  <c r="L46" i="2"/>
  <c r="I46" i="2"/>
  <c r="M45" i="2"/>
  <c r="L45" i="2"/>
  <c r="M44" i="2"/>
  <c r="L44" i="2"/>
  <c r="I44" i="2"/>
  <c r="M43" i="2"/>
  <c r="L43" i="2"/>
  <c r="I43" i="2"/>
  <c r="M42" i="2"/>
  <c r="L42" i="2"/>
  <c r="I42" i="2"/>
  <c r="M41" i="2"/>
  <c r="L41" i="2"/>
  <c r="I41" i="2"/>
  <c r="M40" i="2"/>
  <c r="L40" i="2"/>
  <c r="I40" i="2"/>
  <c r="M39" i="2"/>
  <c r="L39" i="2"/>
  <c r="M38" i="2"/>
  <c r="L38" i="2"/>
  <c r="M37" i="2"/>
  <c r="L37" i="2"/>
  <c r="M36" i="2"/>
  <c r="L36" i="2"/>
  <c r="I36" i="2"/>
  <c r="M35" i="2"/>
  <c r="L35" i="2"/>
  <c r="I35" i="2"/>
  <c r="M33" i="2"/>
  <c r="L33" i="2"/>
  <c r="M32" i="2"/>
  <c r="L32" i="2"/>
  <c r="I32" i="2"/>
  <c r="M20" i="2"/>
  <c r="L20" i="2"/>
  <c r="M19" i="2"/>
  <c r="L19" i="2"/>
  <c r="I19" i="2"/>
  <c r="M18" i="2"/>
  <c r="L18" i="2"/>
  <c r="I18" i="2"/>
  <c r="M17" i="2"/>
  <c r="L17" i="2"/>
  <c r="I17" i="2"/>
  <c r="M16" i="2"/>
  <c r="L16" i="2"/>
  <c r="I16" i="2"/>
  <c r="M15" i="2"/>
  <c r="L15" i="2"/>
  <c r="I15" i="2"/>
  <c r="K92" i="2" l="1"/>
</calcChain>
</file>

<file path=xl/sharedStrings.xml><?xml version="1.0" encoding="utf-8"?>
<sst xmlns="http://schemas.openxmlformats.org/spreadsheetml/2006/main" count="315" uniqueCount="150">
  <si>
    <t>prijs per fles</t>
  </si>
  <si>
    <t>prijs per doos</t>
  </si>
  <si>
    <t>Aantal flessen</t>
  </si>
  <si>
    <t>Aantal dozen</t>
  </si>
  <si>
    <t>Naam:</t>
  </si>
  <si>
    <t>---------------------------------------------------------------</t>
  </si>
  <si>
    <t>Email:</t>
  </si>
  <si>
    <t>Tel.no.:</t>
  </si>
  <si>
    <t xml:space="preserve"> </t>
  </si>
  <si>
    <t>WIT</t>
  </si>
  <si>
    <t>SP</t>
  </si>
  <si>
    <t>POR</t>
  </si>
  <si>
    <t>DLD</t>
  </si>
  <si>
    <t>OOS</t>
  </si>
  <si>
    <t>FR</t>
  </si>
  <si>
    <t>ROOD</t>
  </si>
  <si>
    <t>CORETTE</t>
  </si>
  <si>
    <t>Villa Wolf - Ernst Loosen</t>
  </si>
  <si>
    <t>ZA</t>
  </si>
  <si>
    <t>Famille Perrin</t>
  </si>
  <si>
    <t>Domaine Brusset</t>
  </si>
  <si>
    <t>Heraclio Alfaro</t>
  </si>
  <si>
    <t>Rioja Crianza</t>
  </si>
  <si>
    <t>Enate</t>
  </si>
  <si>
    <t>Chardonnay Fermentado en Barrica</t>
  </si>
  <si>
    <t>Aantal
flessen</t>
  </si>
  <si>
    <t>Aantal
dozen</t>
  </si>
  <si>
    <t>Pros.</t>
  </si>
  <si>
    <t>IT</t>
  </si>
  <si>
    <t>Prosecco Spumante TV Millesimato Brut DOC</t>
  </si>
  <si>
    <t>Antonio Facchin &amp; Figli - Treviso</t>
  </si>
  <si>
    <t>na</t>
  </si>
  <si>
    <t>W</t>
  </si>
  <si>
    <t>Pinot Grigio DOC</t>
  </si>
  <si>
    <t>Veneto Bianco IGT</t>
  </si>
  <si>
    <t>Fraccaroli - Peschiera del Garda</t>
  </si>
  <si>
    <t>Cravanzola - Castellinaldo</t>
  </si>
  <si>
    <t>Roero Arneis DOCG</t>
  </si>
  <si>
    <t>Filippo Gallino - Canale</t>
  </si>
  <si>
    <t>R</t>
  </si>
  <si>
    <t>La Berra 1912</t>
  </si>
  <si>
    <t xml:space="preserve">Valpolicella Classico Superiore DOC </t>
  </si>
  <si>
    <t>Le Bignele - Valpolicella</t>
  </si>
  <si>
    <t>Valpolicella Ripasso Classico DOC</t>
  </si>
  <si>
    <t>Amarone della Valpolicella DOCG</t>
  </si>
  <si>
    <t>Barbera d'Alba DOC</t>
  </si>
  <si>
    <t>Nebbiolo d' Alba DOC</t>
  </si>
  <si>
    <t>Nebbiolo d' Alba "San Pietro" DOC</t>
  </si>
  <si>
    <t>Barolo DOCG</t>
  </si>
  <si>
    <t>Cava Pere Ventura</t>
  </si>
  <si>
    <t>Primer Brut Reserva</t>
  </si>
  <si>
    <t>MSW</t>
  </si>
  <si>
    <t>nv</t>
  </si>
  <si>
    <t>Quinta da Calçada</t>
  </si>
  <si>
    <t>MAN Family wines</t>
  </si>
  <si>
    <t>Pinot Gris</t>
  </si>
  <si>
    <t>Domaine Treuillet</t>
  </si>
  <si>
    <t>Pouilly-Fumé</t>
  </si>
  <si>
    <t>Chardonnay Pays d'Oc</t>
  </si>
  <si>
    <t>Chardonnay 234</t>
  </si>
  <si>
    <t>ChardoPino</t>
  </si>
  <si>
    <t>Domaines Auriol</t>
  </si>
  <si>
    <t>Ventoux Rouge</t>
  </si>
  <si>
    <t>prijs per doos van 6</t>
  </si>
  <si>
    <t>MOUSSERENDE WIJNEN</t>
  </si>
  <si>
    <t>WITTE WIJNEN</t>
  </si>
  <si>
    <t>RODE WIJNEN</t>
  </si>
  <si>
    <t>Totaal wijnen - losse flessen</t>
  </si>
  <si>
    <t>Totaal wijnen - dozen van 6 flessen</t>
  </si>
  <si>
    <t>TOTAAL BESTELLING WIJNEN</t>
  </si>
  <si>
    <t>GOUDEN TON</t>
  </si>
  <si>
    <t>Italië - CAMAIORE</t>
  </si>
  <si>
    <t>Lugana "Pansere" DOC</t>
  </si>
  <si>
    <t>Lugana Superiore "Campo Sera"</t>
  </si>
  <si>
    <t>Toscana Rosso "Inedito" IGT</t>
  </si>
  <si>
    <t>Vino Nobile di Montepulciano "Mulinvecchio" DOCG</t>
  </si>
  <si>
    <t>Contucci - Montepulciano</t>
  </si>
  <si>
    <t>Rosso di Montepulciano DOC</t>
  </si>
  <si>
    <t>Rosso di Montalcino DOC</t>
  </si>
  <si>
    <t>La Palazzetta - Montalcino</t>
  </si>
  <si>
    <t>Brunello di Montalcino DOCG</t>
  </si>
  <si>
    <t>Vino Rosato "Le due Rose" IGT</t>
  </si>
  <si>
    <t>Terre del Marchesato - Bolgheri</t>
  </si>
  <si>
    <t>Martoccia - Montalcino</t>
  </si>
  <si>
    <t>Barbera d'Alba Superiore "La Marchesa"  DOC</t>
  </si>
  <si>
    <t>Langhe Nebbiolo DOC</t>
  </si>
  <si>
    <t>Alberto Ballarin - La Morra</t>
  </si>
  <si>
    <t>2021/22</t>
  </si>
  <si>
    <t>2020/23</t>
  </si>
  <si>
    <t>Let op bestellen is alleen mogelijk per doos, met uitzondering van de geel gemarkeerde regels. Deze artikelen kunnen wel per fles besteld worden en per doos natuurlijk. Ophalen van de wijnen zal plaatsvinden op zaterdag 8 november van 10 - 13.00 uur. Locatie Jottem, Louise de Colignylaan 29, 2341 CH Oegsgeest</t>
  </si>
  <si>
    <t>Bestellijst Lions wijnproeverij 2025</t>
  </si>
  <si>
    <t xml:space="preserve">Baumard </t>
  </si>
  <si>
    <t>Carte Corail Rosé cremant</t>
  </si>
  <si>
    <t>Weingut Loimer</t>
  </si>
  <si>
    <t>Grüner Veltliner Kamptal</t>
  </si>
  <si>
    <t>Alain Robert</t>
  </si>
  <si>
    <t>Les Charmes Vouvray Chenin Blanc</t>
  </si>
  <si>
    <t>Cave Talmard</t>
  </si>
  <si>
    <t>Mâcon-Lugny Les Genièvres</t>
  </si>
  <si>
    <t>Claude Vialade</t>
  </si>
  <si>
    <t>Elegance Viognier</t>
  </si>
  <si>
    <t>Cantina Gorgo</t>
  </si>
  <si>
    <t>Custoza</t>
  </si>
  <si>
    <t>Melea</t>
  </si>
  <si>
    <t>Finca Enguera Blanc</t>
  </si>
  <si>
    <t>Verdil</t>
  </si>
  <si>
    <t>Vinho Verde Loureiro &amp; Alvarino</t>
  </si>
  <si>
    <t>Alves de sousa</t>
  </si>
  <si>
    <t>Caldas Branco, Douro</t>
  </si>
  <si>
    <t>Pounamu</t>
  </si>
  <si>
    <t>Sauvignon Blanc, Nieuw Zeeland</t>
  </si>
  <si>
    <t>NZL</t>
  </si>
  <si>
    <t>ALCOHOL VRIJ</t>
  </si>
  <si>
    <t xml:space="preserve">Sobr still </t>
  </si>
  <si>
    <t>Riesling</t>
  </si>
  <si>
    <t>Sobr Sparkling</t>
  </si>
  <si>
    <t>Shelter winery</t>
  </si>
  <si>
    <t>Spatburgunder</t>
  </si>
  <si>
    <t>Chateau Dubard-Belair</t>
  </si>
  <si>
    <t>Puisseguin Saint-Emillion</t>
  </si>
  <si>
    <t xml:space="preserve">Chateau Larrieu- Terrefort </t>
  </si>
  <si>
    <t xml:space="preserve">Margaux </t>
  </si>
  <si>
    <t>Cotes du Rhône Laurent B</t>
  </si>
  <si>
    <t>Pinot Noir Pays d'Oc</t>
  </si>
  <si>
    <t>Syrah Pays d'Oc</t>
  </si>
  <si>
    <t>Carignan 100 YO vines</t>
  </si>
  <si>
    <t xml:space="preserve">Ilauri </t>
  </si>
  <si>
    <t>Salto Sangiovese</t>
  </si>
  <si>
    <t xml:space="preserve">Le Pincaie Montepulciano d'Abruzzo </t>
  </si>
  <si>
    <t xml:space="preserve">Masseria Li Veli </t>
  </si>
  <si>
    <t xml:space="preserve">Garrisa Susumanillo </t>
  </si>
  <si>
    <t xml:space="preserve">Orion Primitivo </t>
  </si>
  <si>
    <t>Bodegas Frontonio</t>
  </si>
  <si>
    <t>Botijo Rogo Garnacha</t>
  </si>
  <si>
    <t>Bodegas viña Elena</t>
  </si>
  <si>
    <t xml:space="preserve">Bruma Paraje Marin Monastrell </t>
  </si>
  <si>
    <t>Alves de Sousa</t>
  </si>
  <si>
    <t>Caldas Tinto, Douro</t>
  </si>
  <si>
    <t xml:space="preserve">Cabernet Sauvignon </t>
  </si>
  <si>
    <t>Verdejo - Sauvignon Blanc</t>
  </si>
  <si>
    <t>Rosé</t>
  </si>
  <si>
    <t>DOOS</t>
  </si>
  <si>
    <t>Mix</t>
  </si>
  <si>
    <t>nvt</t>
  </si>
  <si>
    <t>VENETO</t>
  </si>
  <si>
    <t>PIEMONTE</t>
  </si>
  <si>
    <t>TOSCANE</t>
  </si>
  <si>
    <t xml:space="preserve">6 flessen met topselectie van 1 cava,  2 witte wijnen en 3 rode wijnen. </t>
  </si>
  <si>
    <t>*)houten wijndoos is alleen voor promo doeleinden</t>
  </si>
  <si>
    <t>SPECIAL: KERSTDOOS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</si>
</sst>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33" x14ac:knownFonts="1">
    <font>
      <sz val="10"/>
      <name val="Arial"/>
    </font>
    <font>
      <sz val="9"/>
      <name val="Tahoma"/>
      <family val="2"/>
    </font>
    <font>
      <b/>
      <sz val="14"/>
      <name val="Arial"/>
      <family val="2"/>
    </font>
    <font>
      <sz val="12"/>
      <color indexed="9"/>
      <name val="Arial"/>
      <family val="2"/>
    </font>
    <font>
      <sz val="9"/>
      <name val="Arial"/>
      <family val="2"/>
    </font>
    <font>
      <b/>
      <sz val="9"/>
      <name val="Tahoma"/>
      <family val="2"/>
    </font>
    <font>
      <b/>
      <sz val="9"/>
      <name val="Arial"/>
      <family val="2"/>
    </font>
    <font>
      <sz val="10"/>
      <name val="Arial"/>
      <family val="2"/>
    </font>
    <font>
      <sz val="10"/>
      <name val="Tahoma"/>
      <family val="2"/>
    </font>
    <font>
      <b/>
      <sz val="14"/>
      <name val="Tahoma"/>
      <family val="2"/>
    </font>
    <font>
      <sz val="14"/>
      <name val="Tahoma"/>
      <family val="2"/>
    </font>
    <font>
      <b/>
      <sz val="10"/>
      <name val="Tahoma"/>
      <family val="2"/>
    </font>
    <font>
      <sz val="14"/>
      <name val="Arial"/>
      <family val="2"/>
    </font>
    <font>
      <b/>
      <i/>
      <sz val="9"/>
      <name val="Tahoma"/>
      <family val="2"/>
    </font>
    <font>
      <sz val="10"/>
      <color theme="0"/>
      <name val="Arial"/>
      <family val="2"/>
    </font>
    <font>
      <sz val="12"/>
      <color theme="0"/>
      <name val="Arial"/>
      <family val="2"/>
    </font>
    <font>
      <sz val="9"/>
      <color theme="0"/>
      <name val="Tahoma"/>
      <family val="2"/>
    </font>
    <font>
      <sz val="9"/>
      <color theme="0"/>
      <name val="Arial"/>
      <family val="2"/>
    </font>
    <font>
      <sz val="10"/>
      <color theme="0"/>
      <name val="Tahoma"/>
      <family val="2"/>
    </font>
    <font>
      <b/>
      <sz val="14"/>
      <color theme="0"/>
      <name val="Tahoma"/>
      <family val="2"/>
    </font>
    <font>
      <b/>
      <sz val="12"/>
      <name val="Tahoma"/>
      <family val="2"/>
    </font>
    <font>
      <sz val="9"/>
      <color theme="0" tint="-0.499984740745262"/>
      <name val="Tahoma"/>
      <family val="2"/>
    </font>
    <font>
      <sz val="10"/>
      <color theme="0" tint="-0.499984740745262"/>
      <name val="Tahoma"/>
      <family val="2"/>
    </font>
    <font>
      <b/>
      <sz val="12"/>
      <color indexed="9"/>
      <name val="Tahoma"/>
      <family val="2"/>
    </font>
    <font>
      <sz val="10"/>
      <color theme="0" tint="-0.499984740745262"/>
      <name val="Arial"/>
      <family val="2"/>
    </font>
    <font>
      <b/>
      <sz val="10"/>
      <name val="Arial"/>
      <family val="2"/>
    </font>
    <font>
      <sz val="9"/>
      <color theme="0" tint="-0.499984740745262"/>
      <name val="Arial"/>
      <family val="2"/>
    </font>
    <font>
      <b/>
      <sz val="12"/>
      <name val="Arial"/>
      <family val="2"/>
    </font>
    <font>
      <b/>
      <sz val="11"/>
      <color theme="1"/>
      <name val="Arial"/>
      <family val="2"/>
    </font>
    <font>
      <b/>
      <sz val="12"/>
      <color indexed="9"/>
      <name val="Arial"/>
      <family val="2"/>
    </font>
    <font>
      <b/>
      <sz val="11"/>
      <name val="Arial"/>
      <family val="2"/>
    </font>
    <font>
      <b/>
      <sz val="11"/>
      <color theme="1"/>
      <name val="Calibri"/>
      <family val="2"/>
      <scheme val="minor"/>
    </font>
    <font>
      <b/>
      <sz val="8"/>
      <color theme="1"/>
      <name val="Calibri"/>
      <family val="2"/>
      <scheme val="minor"/>
    </font>
  </fonts>
  <fills count="8">
    <fill>
      <patternFill patternType="none"/>
    </fill>
    <fill>
      <patternFill patternType="gray125"/>
    </fill>
    <fill>
      <patternFill patternType="solid">
        <fgColor theme="6" tint="-0.249977111117893"/>
        <bgColor indexed="64"/>
      </patternFill>
    </fill>
    <fill>
      <patternFill patternType="solid">
        <fgColor rgb="FFFFC000"/>
        <bgColor indexed="64"/>
      </patternFill>
    </fill>
    <fill>
      <patternFill patternType="solid">
        <fgColor theme="0"/>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diagonal/>
    </border>
    <border diagonalUp="1">
      <left style="thin">
        <color indexed="64"/>
      </left>
      <right/>
      <top style="thin">
        <color indexed="64"/>
      </top>
      <bottom style="thin">
        <color indexed="64"/>
      </bottom>
      <diagonal style="thin">
        <color indexed="64"/>
      </diagonal>
    </border>
    <border>
      <left/>
      <right style="thin">
        <color indexed="64"/>
      </right>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diagonalUp="1">
      <left style="medium">
        <color indexed="64"/>
      </left>
      <right style="medium">
        <color indexed="64"/>
      </right>
      <top style="medium">
        <color indexed="64"/>
      </top>
      <bottom style="medium">
        <color indexed="64"/>
      </bottom>
      <diagonal style="hair">
        <color indexed="64"/>
      </diagonal>
    </border>
    <border>
      <left style="medium">
        <color indexed="64"/>
      </left>
      <right style="medium">
        <color indexed="64"/>
      </right>
      <top style="thin">
        <color indexed="64"/>
      </top>
      <bottom style="thin">
        <color indexed="64"/>
      </bottom>
      <diagonal/>
    </border>
    <border diagonalUp="1">
      <left/>
      <right/>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style="medium">
        <color indexed="64"/>
      </right>
      <top/>
      <bottom style="thin">
        <color indexed="64"/>
      </bottom>
      <diagonal/>
    </border>
    <border diagonalUp="1">
      <left style="medium">
        <color indexed="64"/>
      </left>
      <right style="medium">
        <color indexed="64"/>
      </right>
      <top/>
      <bottom style="medium">
        <color indexed="64"/>
      </bottom>
      <diagonal style="hair">
        <color indexed="64"/>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diagonalUp="1">
      <left style="medium">
        <color indexed="64"/>
      </left>
      <right style="medium">
        <color indexed="64"/>
      </right>
      <top style="medium">
        <color indexed="64"/>
      </top>
      <bottom/>
      <diagonal style="hair">
        <color indexed="64"/>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s>
  <cellStyleXfs count="4">
    <xf numFmtId="0" fontId="0"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cellStyleXfs>
  <cellXfs count="205">
    <xf numFmtId="0" fontId="0" fillId="0" borderId="0" xfId="0"/>
    <xf numFmtId="44" fontId="0" fillId="0" borderId="0" xfId="0" applyNumberFormat="1"/>
    <xf numFmtId="0" fontId="0" fillId="0" borderId="0" xfId="0" applyAlignment="1">
      <alignment horizontal="center"/>
    </xf>
    <xf numFmtId="44" fontId="4" fillId="0" borderId="0" xfId="1" applyFont="1"/>
    <xf numFmtId="0" fontId="8" fillId="0" borderId="0" xfId="0" applyFont="1"/>
    <xf numFmtId="0" fontId="0" fillId="0" borderId="0" xfId="0" applyAlignment="1">
      <alignment horizontal="right"/>
    </xf>
    <xf numFmtId="44" fontId="4" fillId="0" borderId="0" xfId="1" applyFont="1" applyBorder="1"/>
    <xf numFmtId="0" fontId="14" fillId="4" borderId="0" xfId="0" applyFont="1" applyFill="1" applyAlignment="1">
      <alignment horizontal="center"/>
    </xf>
    <xf numFmtId="0" fontId="14" fillId="4" borderId="0" xfId="0" applyFont="1" applyFill="1"/>
    <xf numFmtId="44" fontId="4" fillId="2" borderId="10" xfId="1" applyFont="1" applyFill="1" applyBorder="1"/>
    <xf numFmtId="0" fontId="0" fillId="0" borderId="0" xfId="0" applyAlignment="1">
      <alignment horizontal="center" vertical="center"/>
    </xf>
    <xf numFmtId="0" fontId="0" fillId="0" borderId="0" xfId="0" applyAlignment="1">
      <alignment vertical="center"/>
    </xf>
    <xf numFmtId="0" fontId="0" fillId="2" borderId="10" xfId="0" applyFill="1" applyBorder="1" applyAlignment="1">
      <alignment horizontal="center"/>
    </xf>
    <xf numFmtId="0" fontId="3" fillId="2" borderId="10" xfId="0" applyFont="1" applyFill="1" applyBorder="1"/>
    <xf numFmtId="44" fontId="4" fillId="2" borderId="10" xfId="3" applyFont="1" applyFill="1" applyBorder="1"/>
    <xf numFmtId="44" fontId="1" fillId="2" borderId="10" xfId="0" applyNumberFormat="1" applyFont="1" applyFill="1" applyBorder="1"/>
    <xf numFmtId="0" fontId="8" fillId="2" borderId="10" xfId="0" applyFont="1" applyFill="1" applyBorder="1"/>
    <xf numFmtId="0" fontId="0" fillId="2" borderId="10" xfId="0" applyFill="1" applyBorder="1" applyAlignment="1">
      <alignment horizontal="right"/>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3" borderId="1" xfId="0" applyFont="1" applyFill="1" applyBorder="1" applyAlignment="1">
      <alignment horizontal="center" vertical="center"/>
    </xf>
    <xf numFmtId="0" fontId="8" fillId="5" borderId="13" xfId="0" applyFont="1" applyFill="1" applyBorder="1" applyAlignment="1">
      <alignment vertical="center"/>
    </xf>
    <xf numFmtId="0" fontId="8" fillId="0" borderId="0" xfId="0" applyFont="1" applyAlignment="1">
      <alignment horizontal="center"/>
    </xf>
    <xf numFmtId="0" fontId="1" fillId="0" borderId="0" xfId="0" applyFont="1" applyAlignment="1">
      <alignment horizontal="center" vertical="center"/>
    </xf>
    <xf numFmtId="0" fontId="10" fillId="0" borderId="2" xfId="0" applyFont="1" applyBorder="1"/>
    <xf numFmtId="0" fontId="8" fillId="0" borderId="10" xfId="0" applyFont="1" applyBorder="1" applyAlignment="1">
      <alignment horizontal="center"/>
    </xf>
    <xf numFmtId="0" fontId="8" fillId="0" borderId="10" xfId="0" applyFont="1" applyBorder="1"/>
    <xf numFmtId="44" fontId="11" fillId="0" borderId="1" xfId="2" applyFont="1" applyBorder="1" applyAlignment="1">
      <alignment horizontal="center" vertical="center" wrapText="1"/>
    </xf>
    <xf numFmtId="44" fontId="11" fillId="0" borderId="2" xfId="2" applyFont="1" applyBorder="1" applyAlignment="1">
      <alignment horizontal="center" vertical="center" wrapText="1"/>
    </xf>
    <xf numFmtId="0" fontId="0" fillId="2" borderId="2" xfId="0" applyFill="1" applyBorder="1"/>
    <xf numFmtId="0" fontId="0" fillId="2" borderId="4" xfId="0" applyFill="1" applyBorder="1" applyAlignment="1">
      <alignment horizontal="center"/>
    </xf>
    <xf numFmtId="0" fontId="19" fillId="2" borderId="10" xfId="0" applyFont="1" applyFill="1" applyBorder="1" applyAlignment="1">
      <alignment vertical="center"/>
    </xf>
    <xf numFmtId="0" fontId="9" fillId="2" borderId="10" xfId="0" applyFont="1" applyFill="1" applyBorder="1"/>
    <xf numFmtId="0" fontId="2" fillId="2" borderId="10" xfId="0" applyFont="1" applyFill="1" applyBorder="1" applyAlignment="1">
      <alignment horizontal="center"/>
    </xf>
    <xf numFmtId="0" fontId="12" fillId="2" borderId="10" xfId="0" applyFont="1" applyFill="1" applyBorder="1"/>
    <xf numFmtId="0" fontId="0" fillId="2" borderId="10" xfId="0" applyFill="1" applyBorder="1"/>
    <xf numFmtId="44" fontId="6" fillId="2" borderId="10" xfId="1" applyFont="1" applyFill="1" applyBorder="1"/>
    <xf numFmtId="44" fontId="0" fillId="2" borderId="10" xfId="0" applyNumberFormat="1" applyFill="1" applyBorder="1"/>
    <xf numFmtId="0" fontId="0" fillId="2" borderId="4" xfId="0" applyFill="1" applyBorder="1"/>
    <xf numFmtId="0" fontId="10" fillId="0" borderId="22" xfId="0" applyFont="1" applyBorder="1" applyAlignment="1">
      <alignment horizontal="left"/>
    </xf>
    <xf numFmtId="0" fontId="11" fillId="0" borderId="0" xfId="0" applyFont="1" applyAlignment="1">
      <alignment horizontal="center"/>
    </xf>
    <xf numFmtId="0" fontId="10" fillId="0" borderId="22" xfId="0" applyFont="1" applyBorder="1"/>
    <xf numFmtId="0" fontId="11" fillId="0" borderId="0" xfId="0" quotePrefix="1" applyFont="1"/>
    <xf numFmtId="0" fontId="1" fillId="4" borderId="4" xfId="0" applyFont="1" applyFill="1" applyBorder="1" applyAlignment="1">
      <alignment horizontal="center" vertical="center"/>
    </xf>
    <xf numFmtId="0" fontId="1" fillId="4" borderId="1" xfId="0" applyFont="1" applyFill="1" applyBorder="1" applyAlignment="1">
      <alignment horizontal="center" vertical="center"/>
    </xf>
    <xf numFmtId="164" fontId="8" fillId="0" borderId="0" xfId="0" applyNumberFormat="1" applyFont="1"/>
    <xf numFmtId="164" fontId="11" fillId="0" borderId="0" xfId="0" applyNumberFormat="1" applyFont="1"/>
    <xf numFmtId="0" fontId="23" fillId="2" borderId="10" xfId="0" applyFont="1" applyFill="1" applyBorder="1" applyAlignment="1">
      <alignment vertical="center"/>
    </xf>
    <xf numFmtId="0" fontId="20" fillId="6" borderId="26" xfId="0" applyFont="1" applyFill="1" applyBorder="1" applyAlignment="1">
      <alignment horizontal="center" vertical="center" textRotation="90" wrapText="1"/>
    </xf>
    <xf numFmtId="0" fontId="20" fillId="3" borderId="7" xfId="0" applyFont="1" applyFill="1" applyBorder="1" applyAlignment="1">
      <alignment horizontal="center" vertical="center" textRotation="90" wrapText="1"/>
    </xf>
    <xf numFmtId="0" fontId="8" fillId="7" borderId="28"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21" xfId="0" applyFont="1" applyFill="1" applyBorder="1" applyAlignment="1">
      <alignment horizontal="center" vertical="center"/>
    </xf>
    <xf numFmtId="0" fontId="8" fillId="4" borderId="0" xfId="0" applyFont="1" applyFill="1" applyAlignment="1">
      <alignment horizontal="center" vertical="center"/>
    </xf>
    <xf numFmtId="0" fontId="8" fillId="0" borderId="0" xfId="0" applyFont="1" applyAlignment="1">
      <alignment horizontal="center" vertical="center"/>
    </xf>
    <xf numFmtId="0" fontId="8" fillId="6" borderId="20" xfId="0" applyFont="1" applyFill="1" applyBorder="1" applyAlignment="1">
      <alignment horizontal="center" vertical="center"/>
    </xf>
    <xf numFmtId="0" fontId="8" fillId="3" borderId="21" xfId="0" applyFont="1" applyFill="1" applyBorder="1" applyAlignment="1">
      <alignment horizontal="center" vertical="center"/>
    </xf>
    <xf numFmtId="0" fontId="0" fillId="0" borderId="1" xfId="0" applyBorder="1" applyAlignment="1">
      <alignment vertical="center"/>
    </xf>
    <xf numFmtId="4" fontId="5" fillId="0" borderId="1" xfId="0" applyNumberFormat="1" applyFont="1" applyBorder="1" applyAlignment="1">
      <alignment horizontal="right" vertical="center"/>
    </xf>
    <xf numFmtId="4" fontId="21" fillId="0" borderId="0" xfId="0" applyNumberFormat="1" applyFont="1" applyAlignment="1">
      <alignment horizontal="right" vertical="center"/>
    </xf>
    <xf numFmtId="4" fontId="5" fillId="0" borderId="0" xfId="0" applyNumberFormat="1" applyFont="1" applyAlignment="1">
      <alignment horizontal="right" vertical="center"/>
    </xf>
    <xf numFmtId="0" fontId="0" fillId="0" borderId="1" xfId="0" applyBorder="1" applyAlignment="1">
      <alignment horizontal="left" vertical="center"/>
    </xf>
    <xf numFmtId="0" fontId="7" fillId="0" borderId="1" xfId="0" applyFont="1" applyBorder="1" applyAlignment="1">
      <alignment horizontal="center" vertical="center"/>
    </xf>
    <xf numFmtId="0" fontId="0" fillId="0" borderId="1" xfId="0" applyBorder="1" applyAlignment="1">
      <alignment horizontal="center" vertical="center"/>
    </xf>
    <xf numFmtId="0" fontId="0" fillId="4" borderId="1" xfId="0" applyFill="1" applyBorder="1" applyAlignment="1">
      <alignment vertical="center"/>
    </xf>
    <xf numFmtId="0" fontId="0" fillId="3" borderId="1" xfId="0" applyFill="1" applyBorder="1" applyAlignment="1">
      <alignment vertical="center"/>
    </xf>
    <xf numFmtId="0" fontId="0" fillId="3" borderId="1" xfId="0" applyFill="1" applyBorder="1" applyAlignment="1">
      <alignment horizontal="center" vertical="center"/>
    </xf>
    <xf numFmtId="0" fontId="13" fillId="0" borderId="12" xfId="0" applyFont="1" applyBorder="1" applyAlignment="1">
      <alignment vertical="center"/>
    </xf>
    <xf numFmtId="0" fontId="13" fillId="0" borderId="25" xfId="0" applyFont="1" applyBorder="1" applyAlignment="1">
      <alignment vertical="center"/>
    </xf>
    <xf numFmtId="0" fontId="13" fillId="0" borderId="15" xfId="0" applyFont="1" applyBorder="1" applyAlignment="1">
      <alignment vertical="center"/>
    </xf>
    <xf numFmtId="0" fontId="13" fillId="0" borderId="18" xfId="0" applyFont="1" applyBorder="1" applyAlignment="1">
      <alignment vertical="center"/>
    </xf>
    <xf numFmtId="0" fontId="0" fillId="4" borderId="1" xfId="0" applyFill="1" applyBorder="1" applyAlignment="1">
      <alignment horizontal="center" vertical="center"/>
    </xf>
    <xf numFmtId="0" fontId="7" fillId="4" borderId="1" xfId="0" applyFont="1" applyFill="1" applyBorder="1" applyAlignment="1">
      <alignment horizontal="center" vertical="center"/>
    </xf>
    <xf numFmtId="0" fontId="8" fillId="5" borderId="34" xfId="0" applyFont="1" applyFill="1" applyBorder="1" applyAlignment="1">
      <alignment vertical="center"/>
    </xf>
    <xf numFmtId="0" fontId="7" fillId="0" borderId="0" xfId="0" applyFont="1"/>
    <xf numFmtId="4" fontId="5" fillId="0" borderId="33" xfId="0" applyNumberFormat="1" applyFont="1" applyBorder="1" applyAlignment="1">
      <alignment horizontal="right" vertical="center"/>
    </xf>
    <xf numFmtId="0" fontId="7" fillId="0" borderId="1" xfId="0" applyFont="1" applyBorder="1" applyAlignment="1">
      <alignment vertical="center"/>
    </xf>
    <xf numFmtId="0" fontId="0" fillId="4" borderId="22" xfId="0" applyFill="1" applyBorder="1"/>
    <xf numFmtId="0" fontId="0" fillId="4" borderId="0" xfId="0" applyFill="1" applyAlignment="1">
      <alignment horizontal="center"/>
    </xf>
    <xf numFmtId="44" fontId="4" fillId="4" borderId="0" xfId="1" applyFont="1" applyFill="1" applyBorder="1"/>
    <xf numFmtId="44" fontId="1" fillId="4" borderId="0" xfId="0" applyNumberFormat="1" applyFont="1" applyFill="1"/>
    <xf numFmtId="0" fontId="8" fillId="4" borderId="0" xfId="0" applyFont="1" applyFill="1"/>
    <xf numFmtId="0" fontId="0" fillId="4" borderId="0" xfId="0" applyFill="1" applyAlignment="1">
      <alignment horizontal="right"/>
    </xf>
    <xf numFmtId="0" fontId="0" fillId="4" borderId="24" xfId="0" applyFill="1" applyBorder="1" applyAlignment="1">
      <alignment horizontal="center"/>
    </xf>
    <xf numFmtId="0" fontId="28" fillId="0" borderId="1" xfId="0" applyFont="1" applyBorder="1"/>
    <xf numFmtId="0" fontId="28" fillId="0" borderId="3" xfId="0" applyFont="1" applyBorder="1"/>
    <xf numFmtId="0" fontId="27" fillId="4" borderId="12" xfId="0" applyFont="1" applyFill="1" applyBorder="1"/>
    <xf numFmtId="0" fontId="7" fillId="5" borderId="23" xfId="0" applyFont="1" applyFill="1" applyBorder="1" applyAlignment="1">
      <alignment vertical="center"/>
    </xf>
    <xf numFmtId="0" fontId="7" fillId="6" borderId="29" xfId="0" applyFont="1" applyFill="1" applyBorder="1" applyAlignment="1">
      <alignment horizontal="center" vertical="center"/>
    </xf>
    <xf numFmtId="0" fontId="7" fillId="6" borderId="27" xfId="0" applyFont="1" applyFill="1" applyBorder="1" applyAlignment="1">
      <alignment horizontal="center" vertical="center"/>
    </xf>
    <xf numFmtId="0" fontId="7" fillId="5" borderId="19" xfId="0" applyFont="1" applyFill="1" applyBorder="1" applyAlignment="1">
      <alignment vertical="center"/>
    </xf>
    <xf numFmtId="0" fontId="7" fillId="5" borderId="9" xfId="0" applyFont="1" applyFill="1" applyBorder="1" applyAlignment="1">
      <alignment vertical="center"/>
    </xf>
    <xf numFmtId="0" fontId="7" fillId="6" borderId="1" xfId="0" applyFont="1" applyFill="1" applyBorder="1" applyAlignment="1">
      <alignment horizontal="center" vertical="center"/>
    </xf>
    <xf numFmtId="39" fontId="24" fillId="0" borderId="1" xfId="1" applyNumberFormat="1" applyFont="1" applyFill="1" applyBorder="1" applyAlignment="1">
      <alignment horizontal="center" vertical="center"/>
    </xf>
    <xf numFmtId="39" fontId="25" fillId="0" borderId="2" xfId="0" applyNumberFormat="1" applyFont="1" applyBorder="1" applyAlignment="1">
      <alignment vertical="center"/>
    </xf>
    <xf numFmtId="0" fontId="7" fillId="0" borderId="4" xfId="0" applyFont="1" applyBorder="1" applyAlignment="1">
      <alignment horizontal="center" vertical="center"/>
    </xf>
    <xf numFmtId="0" fontId="7" fillId="0" borderId="17" xfId="0" applyFont="1" applyBorder="1" applyAlignment="1">
      <alignment horizontal="center" vertical="center"/>
    </xf>
    <xf numFmtId="0" fontId="7" fillId="0" borderId="17" xfId="0" applyFont="1" applyBorder="1" applyAlignment="1">
      <alignment vertical="center"/>
    </xf>
    <xf numFmtId="39" fontId="25" fillId="0" borderId="1" xfId="0" applyNumberFormat="1" applyFont="1" applyBorder="1" applyAlignment="1">
      <alignment vertical="center"/>
    </xf>
    <xf numFmtId="0" fontId="7" fillId="0" borderId="0" xfId="0" applyFont="1" applyAlignment="1">
      <alignment horizontal="center"/>
    </xf>
    <xf numFmtId="44" fontId="7" fillId="0" borderId="0" xfId="0" applyNumberFormat="1" applyFont="1"/>
    <xf numFmtId="0" fontId="7" fillId="0" borderId="0" xfId="0" applyFont="1" applyAlignment="1">
      <alignment horizontal="right"/>
    </xf>
    <xf numFmtId="0" fontId="7" fillId="5" borderId="13" xfId="0" applyFont="1" applyFill="1" applyBorder="1" applyAlignment="1">
      <alignment vertical="center"/>
    </xf>
    <xf numFmtId="0" fontId="7" fillId="3" borderId="6" xfId="0" applyFont="1" applyFill="1" applyBorder="1" applyAlignment="1">
      <alignment horizontal="center" vertical="center"/>
    </xf>
    <xf numFmtId="0" fontId="7" fillId="6" borderId="6" xfId="0" applyFont="1" applyFill="1" applyBorder="1" applyAlignment="1">
      <alignment horizontal="center" vertical="center"/>
    </xf>
    <xf numFmtId="0" fontId="7" fillId="5" borderId="30" xfId="0" applyFont="1" applyFill="1" applyBorder="1" applyAlignment="1">
      <alignment vertical="center"/>
    </xf>
    <xf numFmtId="0" fontId="7" fillId="5" borderId="32" xfId="0" applyFont="1" applyFill="1" applyBorder="1" applyAlignment="1">
      <alignment vertical="center"/>
    </xf>
    <xf numFmtId="0" fontId="7" fillId="5" borderId="13" xfId="0" applyFont="1" applyFill="1" applyBorder="1" applyAlignment="1">
      <alignment horizontal="right" vertical="center"/>
    </xf>
    <xf numFmtId="0" fontId="7" fillId="3" borderId="1" xfId="0" applyFont="1" applyFill="1" applyBorder="1"/>
    <xf numFmtId="0" fontId="7" fillId="3" borderId="1" xfId="0" applyFont="1" applyFill="1" applyBorder="1" applyAlignment="1">
      <alignment vertical="center"/>
    </xf>
    <xf numFmtId="0" fontId="7" fillId="3" borderId="6" xfId="0" applyFont="1" applyFill="1" applyBorder="1" applyAlignment="1">
      <alignment horizontal="center"/>
    </xf>
    <xf numFmtId="0" fontId="7" fillId="5" borderId="14" xfId="0" applyFont="1" applyFill="1" applyBorder="1" applyAlignment="1">
      <alignment vertical="center"/>
    </xf>
    <xf numFmtId="0" fontId="7" fillId="3" borderId="27" xfId="0" applyFont="1" applyFill="1" applyBorder="1" applyAlignment="1">
      <alignment horizontal="center" vertical="center"/>
    </xf>
    <xf numFmtId="0" fontId="7" fillId="5" borderId="31" xfId="0" applyFont="1" applyFill="1" applyBorder="1" applyAlignment="1">
      <alignment horizontal="center" vertical="center"/>
    </xf>
    <xf numFmtId="44" fontId="7" fillId="0" borderId="0" xfId="1" applyFont="1"/>
    <xf numFmtId="0" fontId="7" fillId="3" borderId="1" xfId="0" applyFont="1" applyFill="1" applyBorder="1" applyAlignment="1">
      <alignment horizontal="center" vertical="center"/>
    </xf>
    <xf numFmtId="39" fontId="25" fillId="3" borderId="1" xfId="1" applyNumberFormat="1" applyFont="1" applyFill="1" applyBorder="1" applyAlignment="1">
      <alignment horizontal="center" vertical="center"/>
    </xf>
    <xf numFmtId="0" fontId="7" fillId="0" borderId="0" xfId="0" applyFont="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vertical="center"/>
    </xf>
    <xf numFmtId="39" fontId="25" fillId="0" borderId="2" xfId="0" applyNumberFormat="1" applyFont="1" applyBorder="1" applyAlignment="1">
      <alignment horizontal="right" vertical="center"/>
    </xf>
    <xf numFmtId="39" fontId="25" fillId="0" borderId="1" xfId="0" applyNumberFormat="1" applyFont="1" applyBorder="1" applyAlignment="1">
      <alignment horizontal="right" vertical="center"/>
    </xf>
    <xf numFmtId="39" fontId="24" fillId="4" borderId="1" xfId="1" applyNumberFormat="1" applyFont="1" applyFill="1" applyBorder="1" applyAlignment="1">
      <alignment horizontal="center" vertical="center"/>
    </xf>
    <xf numFmtId="39" fontId="25" fillId="0" borderId="15" xfId="0" applyNumberFormat="1" applyFont="1" applyBorder="1" applyAlignment="1">
      <alignment vertical="center"/>
    </xf>
    <xf numFmtId="0" fontId="7" fillId="3" borderId="17" xfId="0" applyFont="1" applyFill="1" applyBorder="1" applyAlignment="1">
      <alignment vertical="center"/>
    </xf>
    <xf numFmtId="0" fontId="7" fillId="3" borderId="17" xfId="0" applyFont="1" applyFill="1" applyBorder="1" applyAlignment="1">
      <alignment horizontal="center" vertical="center"/>
    </xf>
    <xf numFmtId="0" fontId="7" fillId="0" borderId="0" xfId="0" applyFont="1" applyAlignment="1">
      <alignment vertical="center"/>
    </xf>
    <xf numFmtId="0" fontId="25" fillId="0" borderId="0" xfId="0" applyFont="1" applyAlignment="1">
      <alignment vertical="center"/>
    </xf>
    <xf numFmtId="0" fontId="29" fillId="2" borderId="10" xfId="0" applyFont="1" applyFill="1" applyBorder="1" applyAlignment="1">
      <alignment vertical="center"/>
    </xf>
    <xf numFmtId="0" fontId="1" fillId="0" borderId="2" xfId="0" applyFont="1" applyBorder="1" applyAlignment="1">
      <alignment horizontal="center" vertical="center"/>
    </xf>
    <xf numFmtId="0" fontId="1" fillId="0" borderId="10" xfId="0" applyFont="1" applyBorder="1" applyAlignment="1">
      <alignment horizontal="center" vertical="center"/>
    </xf>
    <xf numFmtId="0" fontId="1" fillId="0" borderId="22" xfId="0" applyFont="1" applyBorder="1" applyAlignment="1">
      <alignment horizontal="center" vertical="center"/>
    </xf>
    <xf numFmtId="0" fontId="14" fillId="4" borderId="2" xfId="0" applyFont="1" applyFill="1" applyBorder="1"/>
    <xf numFmtId="0" fontId="14" fillId="4" borderId="10" xfId="0" applyFont="1" applyFill="1" applyBorder="1" applyAlignment="1">
      <alignment horizontal="center"/>
    </xf>
    <xf numFmtId="0" fontId="14" fillId="4" borderId="4" xfId="0" applyFont="1" applyFill="1" applyBorder="1" applyAlignment="1">
      <alignment horizontal="center"/>
    </xf>
    <xf numFmtId="0" fontId="0" fillId="0" borderId="17" xfId="0" applyBorder="1" applyAlignment="1">
      <alignment vertical="center"/>
    </xf>
    <xf numFmtId="0" fontId="1" fillId="0" borderId="17" xfId="0" applyFont="1" applyBorder="1" applyAlignment="1">
      <alignment horizontal="center" vertical="center"/>
    </xf>
    <xf numFmtId="4" fontId="5" fillId="0" borderId="35" xfId="0" applyNumberFormat="1" applyFont="1" applyBorder="1" applyAlignment="1">
      <alignment horizontal="right" vertical="center"/>
    </xf>
    <xf numFmtId="0" fontId="8" fillId="7" borderId="36" xfId="0" applyFont="1" applyFill="1" applyBorder="1" applyAlignment="1">
      <alignment horizontal="center" vertical="center"/>
    </xf>
    <xf numFmtId="0" fontId="8" fillId="6" borderId="37" xfId="0" applyFont="1" applyFill="1" applyBorder="1" applyAlignment="1">
      <alignment horizontal="center" vertical="center"/>
    </xf>
    <xf numFmtId="0" fontId="1" fillId="0" borderId="18" xfId="0" applyFont="1" applyBorder="1" applyAlignment="1">
      <alignment horizontal="center" vertical="center"/>
    </xf>
    <xf numFmtId="0" fontId="15" fillId="4" borderId="10" xfId="0" applyFont="1" applyFill="1" applyBorder="1"/>
    <xf numFmtId="44" fontId="17" fillId="4" borderId="10" xfId="1" applyFont="1" applyFill="1" applyBorder="1"/>
    <xf numFmtId="44" fontId="16" fillId="4" borderId="10" xfId="0" applyNumberFormat="1" applyFont="1" applyFill="1" applyBorder="1"/>
    <xf numFmtId="0" fontId="18" fillId="4" borderId="10" xfId="0" applyFont="1" applyFill="1" applyBorder="1"/>
    <xf numFmtId="0" fontId="14" fillId="4" borderId="10" xfId="0" applyFont="1" applyFill="1" applyBorder="1" applyAlignment="1">
      <alignment horizontal="right"/>
    </xf>
    <xf numFmtId="2" fontId="26" fillId="4" borderId="1" xfId="0" applyNumberFormat="1" applyFont="1" applyFill="1" applyBorder="1" applyAlignment="1">
      <alignment horizontal="right" vertical="center"/>
    </xf>
    <xf numFmtId="2" fontId="6" fillId="3" borderId="1" xfId="0" applyNumberFormat="1" applyFont="1" applyFill="1" applyBorder="1" applyAlignment="1">
      <alignment horizontal="right" vertical="center"/>
    </xf>
    <xf numFmtId="2" fontId="4" fillId="0" borderId="0" xfId="1" applyNumberFormat="1" applyFont="1" applyAlignment="1" applyProtection="1">
      <alignment horizontal="right"/>
    </xf>
    <xf numFmtId="2" fontId="21" fillId="0" borderId="1" xfId="0" applyNumberFormat="1" applyFont="1" applyBorder="1" applyAlignment="1">
      <alignment horizontal="right" vertical="center"/>
    </xf>
    <xf numFmtId="2" fontId="21" fillId="4" borderId="1" xfId="0" applyNumberFormat="1" applyFont="1" applyFill="1" applyBorder="1" applyAlignment="1">
      <alignment horizontal="right" vertical="center"/>
    </xf>
    <xf numFmtId="2" fontId="22" fillId="0" borderId="1" xfId="0" applyNumberFormat="1" applyFont="1" applyBorder="1" applyAlignment="1">
      <alignment horizontal="right" vertical="center"/>
    </xf>
    <xf numFmtId="2" fontId="5" fillId="3" borderId="1" xfId="0" applyNumberFormat="1" applyFont="1" applyFill="1" applyBorder="1" applyAlignment="1">
      <alignment horizontal="right" vertical="center"/>
    </xf>
    <xf numFmtId="39" fontId="24" fillId="0" borderId="1" xfId="1" applyNumberFormat="1" applyFont="1" applyFill="1" applyBorder="1" applyAlignment="1">
      <alignment horizontal="right" vertical="center"/>
    </xf>
    <xf numFmtId="2" fontId="24" fillId="0" borderId="17" xfId="0" applyNumberFormat="1" applyFont="1" applyBorder="1" applyAlignment="1">
      <alignment horizontal="right" vertical="center"/>
    </xf>
    <xf numFmtId="4" fontId="21" fillId="0" borderId="17" xfId="0" applyNumberFormat="1" applyFont="1" applyBorder="1" applyAlignment="1">
      <alignment horizontal="right" vertical="center"/>
    </xf>
    <xf numFmtId="4" fontId="21" fillId="0" borderId="1" xfId="0" applyNumberFormat="1" applyFont="1" applyBorder="1" applyAlignment="1">
      <alignment horizontal="right" vertical="center"/>
    </xf>
    <xf numFmtId="0" fontId="1" fillId="0" borderId="25" xfId="0" applyFont="1" applyBorder="1" applyAlignment="1">
      <alignment horizontal="center" vertical="center"/>
    </xf>
    <xf numFmtId="4" fontId="21" fillId="0" borderId="3" xfId="0" applyNumberFormat="1" applyFont="1" applyBorder="1" applyAlignment="1">
      <alignment horizontal="center" vertical="center"/>
    </xf>
    <xf numFmtId="4" fontId="5" fillId="0" borderId="38" xfId="0" applyNumberFormat="1" applyFont="1" applyBorder="1" applyAlignment="1">
      <alignment horizontal="right" vertical="center"/>
    </xf>
    <xf numFmtId="0" fontId="8" fillId="7" borderId="39" xfId="0" applyFont="1" applyFill="1" applyBorder="1" applyAlignment="1">
      <alignment horizontal="center" vertical="center"/>
    </xf>
    <xf numFmtId="0" fontId="8" fillId="6" borderId="40" xfId="0" applyFont="1" applyFill="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32" fillId="0" borderId="2" xfId="0" applyFont="1" applyBorder="1" applyAlignment="1">
      <alignment horizontal="left" vertical="center" wrapText="1"/>
    </xf>
    <xf numFmtId="0" fontId="31" fillId="4" borderId="10" xfId="0" applyFont="1" applyFill="1" applyBorder="1" applyAlignment="1">
      <alignment horizontal="left" vertical="center" wrapText="1"/>
    </xf>
    <xf numFmtId="0" fontId="1" fillId="4" borderId="10" xfId="0" applyFont="1" applyFill="1" applyBorder="1" applyAlignment="1">
      <alignment horizontal="center" vertical="center"/>
    </xf>
    <xf numFmtId="4" fontId="21" fillId="4" borderId="10" xfId="0" applyNumberFormat="1" applyFont="1" applyFill="1" applyBorder="1" applyAlignment="1">
      <alignment horizontal="center" vertical="center"/>
    </xf>
    <xf numFmtId="4" fontId="5" fillId="4" borderId="10" xfId="0" applyNumberFormat="1" applyFont="1" applyFill="1" applyBorder="1" applyAlignment="1">
      <alignment horizontal="right" vertical="center"/>
    </xf>
    <xf numFmtId="0" fontId="8" fillId="4" borderId="10" xfId="0" applyFont="1" applyFill="1" applyBorder="1" applyAlignment="1">
      <alignment horizontal="center" vertical="center"/>
    </xf>
    <xf numFmtId="0" fontId="8" fillId="0" borderId="1" xfId="0" applyFont="1" applyBorder="1" applyAlignment="1">
      <alignment vertical="center"/>
    </xf>
    <xf numFmtId="0" fontId="30" fillId="0" borderId="10" xfId="0" applyFont="1" applyBorder="1" applyAlignment="1">
      <alignment horizontal="left" vertical="center"/>
    </xf>
    <xf numFmtId="0" fontId="30" fillId="0" borderId="4" xfId="0" applyFont="1" applyBorder="1" applyAlignment="1">
      <alignment horizontal="left" vertical="center"/>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30" fillId="0" borderId="12" xfId="0" applyFont="1" applyBorder="1" applyAlignment="1">
      <alignment horizontal="left" vertical="center"/>
    </xf>
    <xf numFmtId="0" fontId="30" fillId="0" borderId="25" xfId="0" applyFont="1" applyBorder="1" applyAlignment="1">
      <alignment horizontal="left" vertical="center"/>
    </xf>
    <xf numFmtId="0" fontId="7" fillId="3" borderId="8"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20" fillId="3" borderId="26" xfId="0" applyFont="1" applyFill="1" applyBorder="1" applyAlignment="1">
      <alignment horizontal="center" vertical="center" textRotation="89"/>
    </xf>
    <xf numFmtId="0" fontId="20" fillId="3" borderId="7" xfId="0" applyFont="1" applyFill="1" applyBorder="1" applyAlignment="1">
      <alignment horizontal="center" vertical="center" textRotation="89"/>
    </xf>
    <xf numFmtId="0" fontId="20" fillId="3" borderId="27" xfId="0" applyFont="1" applyFill="1" applyBorder="1" applyAlignment="1">
      <alignment horizontal="center" vertical="center" textRotation="89"/>
    </xf>
    <xf numFmtId="0" fontId="20" fillId="6" borderId="7" xfId="0" applyFont="1" applyFill="1" applyBorder="1" applyAlignment="1">
      <alignment horizontal="center" vertical="center" textRotation="89"/>
    </xf>
    <xf numFmtId="0" fontId="30" fillId="0" borderId="10" xfId="0" applyFont="1" applyBorder="1" applyAlignment="1">
      <alignment horizontal="left"/>
    </xf>
    <xf numFmtId="0" fontId="30" fillId="0" borderId="4" xfId="0" applyFont="1" applyBorder="1" applyAlignment="1">
      <alignment horizontal="left"/>
    </xf>
    <xf numFmtId="0" fontId="8" fillId="0" borderId="5" xfId="0" applyFont="1" applyBorder="1" applyAlignment="1">
      <alignment horizontal="center"/>
    </xf>
    <xf numFmtId="0" fontId="8" fillId="0" borderId="24" xfId="0" applyFont="1" applyBorder="1" applyAlignment="1">
      <alignment horizontal="center"/>
    </xf>
    <xf numFmtId="44" fontId="11" fillId="0" borderId="17" xfId="1" applyFont="1" applyBorder="1" applyAlignment="1">
      <alignment horizontal="center" vertical="center" wrapText="1"/>
    </xf>
    <xf numFmtId="44" fontId="11" fillId="0" borderId="1" xfId="1" applyFont="1" applyBorder="1" applyAlignment="1">
      <alignment horizontal="center" vertical="center" wrapText="1"/>
    </xf>
    <xf numFmtId="44" fontId="11" fillId="0" borderId="3" xfId="1" applyFont="1" applyBorder="1" applyAlignment="1">
      <alignment horizontal="center" vertical="center" wrapText="1"/>
    </xf>
    <xf numFmtId="44" fontId="11" fillId="0" borderId="16" xfId="1" applyFont="1" applyBorder="1" applyAlignment="1">
      <alignment horizontal="center" vertical="center" wrapText="1"/>
    </xf>
    <xf numFmtId="44" fontId="11" fillId="0" borderId="2" xfId="1" applyFont="1" applyBorder="1" applyAlignment="1">
      <alignment horizontal="center" vertical="center" wrapText="1"/>
    </xf>
    <xf numFmtId="44" fontId="11" fillId="0" borderId="8" xfId="1" applyFont="1" applyBorder="1" applyAlignment="1">
      <alignment horizontal="center" vertical="center" wrapText="1"/>
    </xf>
    <xf numFmtId="0" fontId="31" fillId="0" borderId="8" xfId="0" applyFont="1" applyBorder="1" applyAlignment="1">
      <alignment horizontal="left" vertical="center" wrapText="1"/>
    </xf>
    <xf numFmtId="0" fontId="31" fillId="0" borderId="25" xfId="0" applyFont="1" applyBorder="1" applyAlignment="1">
      <alignment horizontal="left" vertical="center" wrapText="1"/>
    </xf>
    <xf numFmtId="0" fontId="7" fillId="3" borderId="25"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1" fillId="0" borderId="2" xfId="0" applyFont="1" applyBorder="1" applyAlignment="1">
      <alignment horizontal="center"/>
    </xf>
    <xf numFmtId="0" fontId="1" fillId="0" borderId="10" xfId="0" applyFont="1" applyBorder="1" applyAlignment="1">
      <alignment horizontal="center"/>
    </xf>
    <xf numFmtId="0" fontId="1" fillId="0" borderId="2" xfId="0" applyFont="1" applyBorder="1" applyAlignment="1">
      <alignment horizontal="center" vertical="center"/>
    </xf>
    <xf numFmtId="0" fontId="1" fillId="0" borderId="10" xfId="0" applyFont="1" applyBorder="1" applyAlignment="1">
      <alignment horizontal="center" vertical="center"/>
    </xf>
    <xf numFmtId="0" fontId="8" fillId="0" borderId="11" xfId="0" applyFont="1" applyBorder="1" applyAlignment="1">
      <alignment horizontal="center"/>
    </xf>
    <xf numFmtId="0" fontId="8" fillId="0" borderId="4" xfId="0" applyFont="1" applyBorder="1" applyAlignment="1">
      <alignment horizontal="center"/>
    </xf>
  </cellXfs>
  <cellStyles count="4">
    <cellStyle name="Standaard" xfId="0" builtinId="0"/>
    <cellStyle name="Valuta" xfId="1" builtinId="4"/>
    <cellStyle name="Valuta 2" xfId="2" xr:uid="{65CC3B42-D676-400C-9D5C-5BFC0386F2BD}"/>
    <cellStyle name="Valuta 3" xfId="3" xr:uid="{C98EB8A8-FF55-42B2-8203-7CB5EEA216F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1491821</xdr:colOff>
      <xdr:row>1</xdr:row>
      <xdr:rowOff>96813</xdr:rowOff>
    </xdr:from>
    <xdr:to>
      <xdr:col>5</xdr:col>
      <xdr:colOff>2400604</xdr:colOff>
      <xdr:row>4</xdr:row>
      <xdr:rowOff>259076</xdr:rowOff>
    </xdr:to>
    <xdr:pic>
      <xdr:nvPicPr>
        <xdr:cNvPr id="2" name="Picture 1">
          <a:extLst>
            <a:ext uri="{FF2B5EF4-FFF2-40B4-BE49-F238E27FC236}">
              <a16:creationId xmlns:a16="http://schemas.microsoft.com/office/drawing/2014/main" id="{C40524BF-1CB3-43E4-9830-5722B17C298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276700" y="515494"/>
          <a:ext cx="908783" cy="924263"/>
        </a:xfrm>
        <a:prstGeom prst="rect">
          <a:avLst/>
        </a:prstGeom>
        <a:noFill/>
        <a:ln w="1">
          <a:noFill/>
          <a:miter lim="800000"/>
          <a:headEnd/>
          <a:tailEnd type="none" w="med" len="med"/>
        </a:ln>
        <a:effectLst/>
      </xdr:spPr>
    </xdr:pic>
    <xdr:clientData/>
  </xdr:twoCellAnchor>
  <xdr:twoCellAnchor editAs="oneCell">
    <xdr:from>
      <xdr:col>5</xdr:col>
      <xdr:colOff>677483</xdr:colOff>
      <xdr:row>54</xdr:row>
      <xdr:rowOff>190807</xdr:rowOff>
    </xdr:from>
    <xdr:to>
      <xdr:col>5</xdr:col>
      <xdr:colOff>1589442</xdr:colOff>
      <xdr:row>54</xdr:row>
      <xdr:rowOff>1155701</xdr:rowOff>
    </xdr:to>
    <xdr:pic>
      <xdr:nvPicPr>
        <xdr:cNvPr id="4" name="Picture 1">
          <a:extLst>
            <a:ext uri="{FF2B5EF4-FFF2-40B4-BE49-F238E27FC236}">
              <a16:creationId xmlns:a16="http://schemas.microsoft.com/office/drawing/2014/main" id="{F32BEF0F-2606-4410-BAB2-400E01D2CBC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462362" y="12818236"/>
          <a:ext cx="911959" cy="964894"/>
        </a:xfrm>
        <a:prstGeom prst="rect">
          <a:avLst/>
        </a:prstGeom>
        <a:noFill/>
        <a:ln w="1">
          <a:noFill/>
          <a:miter lim="800000"/>
          <a:headEnd/>
          <a:tailEnd type="none" w="med" len="med"/>
        </a:ln>
        <a:effectLst/>
      </xdr:spPr>
    </xdr:pic>
    <xdr:clientData/>
  </xdr:twoCellAnchor>
  <xdr:twoCellAnchor editAs="oneCell">
    <xdr:from>
      <xdr:col>6</xdr:col>
      <xdr:colOff>0</xdr:colOff>
      <xdr:row>1</xdr:row>
      <xdr:rowOff>0</xdr:rowOff>
    </xdr:from>
    <xdr:to>
      <xdr:col>6</xdr:col>
      <xdr:colOff>304800</xdr:colOff>
      <xdr:row>2</xdr:row>
      <xdr:rowOff>83820</xdr:rowOff>
    </xdr:to>
    <xdr:sp macro="" textlink="">
      <xdr:nvSpPr>
        <xdr:cNvPr id="1025" name="AutoShape 1" descr="logo">
          <a:extLst>
            <a:ext uri="{FF2B5EF4-FFF2-40B4-BE49-F238E27FC236}">
              <a16:creationId xmlns:a16="http://schemas.microsoft.com/office/drawing/2014/main" id="{F7F222EC-5317-0E74-FCB6-9466028D3F6F}"/>
            </a:ext>
          </a:extLst>
        </xdr:cNvPr>
        <xdr:cNvSpPr>
          <a:spLocks noChangeAspect="1" noChangeArrowheads="1"/>
        </xdr:cNvSpPr>
      </xdr:nvSpPr>
      <xdr:spPr bwMode="auto">
        <a:xfrm>
          <a:off x="6324600" y="41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1143553</xdr:colOff>
      <xdr:row>4</xdr:row>
      <xdr:rowOff>275778</xdr:rowOff>
    </xdr:from>
    <xdr:to>
      <xdr:col>6</xdr:col>
      <xdr:colOff>318151</xdr:colOff>
      <xdr:row>5</xdr:row>
      <xdr:rowOff>175260</xdr:rowOff>
    </xdr:to>
    <xdr:pic>
      <xdr:nvPicPr>
        <xdr:cNvPr id="3" name="Afbeelding 2">
          <a:extLst>
            <a:ext uri="{FF2B5EF4-FFF2-40B4-BE49-F238E27FC236}">
              <a16:creationId xmlns:a16="http://schemas.microsoft.com/office/drawing/2014/main" id="{16A5615D-87F6-93B3-179A-6DA8415BDD0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4513" y="1464498"/>
          <a:ext cx="1765398" cy="2271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108856</xdr:colOff>
      <xdr:row>54</xdr:row>
      <xdr:rowOff>410307</xdr:rowOff>
    </xdr:from>
    <xdr:to>
      <xdr:col>4</xdr:col>
      <xdr:colOff>2492095</xdr:colOff>
      <xdr:row>54</xdr:row>
      <xdr:rowOff>870857</xdr:rowOff>
    </xdr:to>
    <xdr:pic>
      <xdr:nvPicPr>
        <xdr:cNvPr id="7" name="Afbeelding 6">
          <a:extLst>
            <a:ext uri="{FF2B5EF4-FFF2-40B4-BE49-F238E27FC236}">
              <a16:creationId xmlns:a16="http://schemas.microsoft.com/office/drawing/2014/main" id="{59E3A102-EB2A-4480-AF61-AF23FD65F86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8680" y="13037736"/>
          <a:ext cx="3496931" cy="46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7619</xdr:colOff>
      <xdr:row>6</xdr:row>
      <xdr:rowOff>242751</xdr:rowOff>
    </xdr:from>
    <xdr:to>
      <xdr:col>4</xdr:col>
      <xdr:colOff>7620</xdr:colOff>
      <xdr:row>10</xdr:row>
      <xdr:rowOff>23519</xdr:rowOff>
    </xdr:to>
    <xdr:pic>
      <xdr:nvPicPr>
        <xdr:cNvPr id="6" name="Afbeelding 5">
          <a:extLst>
            <a:ext uri="{FF2B5EF4-FFF2-40B4-BE49-F238E27FC236}">
              <a16:creationId xmlns:a16="http://schemas.microsoft.com/office/drawing/2014/main" id="{74277A10-B79D-91AF-CB0A-2E77F3D3B8F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0039" y="1980111"/>
          <a:ext cx="1112521" cy="756128"/>
        </a:xfrm>
        <a:prstGeom prst="rect">
          <a:avLst/>
        </a:prstGeom>
      </xdr:spPr>
    </xdr:pic>
    <xdr:clientData/>
  </xdr:twoCellAnchor>
  <xdr:twoCellAnchor editAs="oneCell">
    <xdr:from>
      <xdr:col>5</xdr:col>
      <xdr:colOff>2506980</xdr:colOff>
      <xdr:row>2</xdr:row>
      <xdr:rowOff>30480</xdr:rowOff>
    </xdr:from>
    <xdr:to>
      <xdr:col>7</xdr:col>
      <xdr:colOff>38100</xdr:colOff>
      <xdr:row>4</xdr:row>
      <xdr:rowOff>45720</xdr:rowOff>
    </xdr:to>
    <xdr:pic>
      <xdr:nvPicPr>
        <xdr:cNvPr id="8" name="Graphic 7" descr="Kerstboom silhouet">
          <a:extLst>
            <a:ext uri="{FF2B5EF4-FFF2-40B4-BE49-F238E27FC236}">
              <a16:creationId xmlns:a16="http://schemas.microsoft.com/office/drawing/2014/main" id="{87D3CA3F-A80A-E0E1-8C84-7DB1AA0B7E2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6614160" y="670560"/>
          <a:ext cx="563880" cy="56388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118"/>
  <sheetViews>
    <sheetView tabSelected="1" zoomScaleNormal="100" zoomScaleSheetLayoutView="100" workbookViewId="0">
      <selection activeCell="K9" sqref="K9"/>
    </sheetView>
  </sheetViews>
  <sheetFormatPr defaultColWidth="8.88671875" defaultRowHeight="13.2" x14ac:dyDescent="0.25"/>
  <cols>
    <col min="1" max="1" width="4.5546875" customWidth="1"/>
    <col min="2" max="2" width="4.88671875" customWidth="1"/>
    <col min="3" max="3" width="6.44140625" style="2" customWidth="1"/>
    <col min="4" max="4" width="4.88671875" style="2" customWidth="1"/>
    <col min="5" max="5" width="39.109375" customWidth="1"/>
    <col min="6" max="6" width="37" customWidth="1"/>
    <col min="7" max="7" width="7.21875" style="2" customWidth="1"/>
    <col min="8" max="8" width="7.21875" style="3" customWidth="1"/>
    <col min="9" max="9" width="6.88671875" style="1" customWidth="1"/>
    <col min="10" max="10" width="10.77734375" style="4" bestFit="1" customWidth="1"/>
    <col min="11" max="11" width="13.44140625" style="4" bestFit="1" customWidth="1"/>
    <col min="12" max="12" width="5.44140625" style="5" customWidth="1"/>
    <col min="13" max="13" width="8.33203125" style="2" customWidth="1"/>
    <col min="14" max="14" width="8.88671875" style="2"/>
  </cols>
  <sheetData>
    <row r="1" spans="2:14" ht="33" customHeight="1" x14ac:dyDescent="0.3">
      <c r="B1" s="29"/>
      <c r="C1" s="31" t="s">
        <v>90</v>
      </c>
      <c r="D1" s="32"/>
      <c r="E1" s="33"/>
      <c r="F1" s="34"/>
      <c r="G1" s="34"/>
      <c r="H1" s="35"/>
      <c r="I1" s="36"/>
      <c r="J1" s="37"/>
      <c r="K1" s="16"/>
      <c r="L1" s="16"/>
      <c r="M1" s="38"/>
    </row>
    <row r="2" spans="2:14" ht="17.399999999999999" x14ac:dyDescent="0.3">
      <c r="B2" s="39"/>
      <c r="C2" s="22"/>
      <c r="D2" s="22"/>
      <c r="E2" s="4"/>
      <c r="F2" s="4"/>
      <c r="G2"/>
      <c r="H2" s="189" t="s">
        <v>0</v>
      </c>
      <c r="I2" s="192" t="s">
        <v>63</v>
      </c>
      <c r="J2" s="181" t="s">
        <v>2</v>
      </c>
      <c r="K2" s="184" t="s">
        <v>3</v>
      </c>
      <c r="L2" s="187"/>
      <c r="M2" s="188"/>
    </row>
    <row r="3" spans="2:14" ht="17.399999999999999" x14ac:dyDescent="0.3">
      <c r="B3" s="41" t="s">
        <v>4</v>
      </c>
      <c r="C3" s="22"/>
      <c r="D3" s="22"/>
      <c r="E3" s="42" t="s">
        <v>5</v>
      </c>
      <c r="F3" s="4"/>
      <c r="G3" s="40"/>
      <c r="H3" s="190"/>
      <c r="I3" s="193"/>
      <c r="J3" s="182"/>
      <c r="K3" s="184"/>
      <c r="L3" s="187"/>
      <c r="M3" s="188"/>
    </row>
    <row r="4" spans="2:14" ht="26.25" customHeight="1" x14ac:dyDescent="0.3">
      <c r="B4" s="41" t="s">
        <v>6</v>
      </c>
      <c r="C4" s="22"/>
      <c r="D4" s="22"/>
      <c r="E4" s="42" t="s">
        <v>5</v>
      </c>
      <c r="F4" s="4"/>
      <c r="G4" s="22"/>
      <c r="H4" s="190"/>
      <c r="I4" s="193"/>
      <c r="J4" s="182"/>
      <c r="K4" s="184"/>
      <c r="L4" s="187"/>
      <c r="M4" s="188"/>
    </row>
    <row r="5" spans="2:14" ht="26.25" customHeight="1" x14ac:dyDescent="0.3">
      <c r="B5" s="41" t="s">
        <v>7</v>
      </c>
      <c r="C5" s="22"/>
      <c r="D5" s="22"/>
      <c r="E5" s="42" t="s">
        <v>5</v>
      </c>
      <c r="F5" s="4"/>
      <c r="G5" s="22"/>
      <c r="H5" s="190"/>
      <c r="I5" s="193"/>
      <c r="J5" s="182"/>
      <c r="K5" s="184"/>
      <c r="L5" s="187"/>
      <c r="M5" s="188"/>
    </row>
    <row r="6" spans="2:14" ht="17.399999999999999" x14ac:dyDescent="0.3">
      <c r="B6" s="41"/>
      <c r="C6" s="22"/>
      <c r="D6" s="22"/>
      <c r="E6" s="4"/>
      <c r="F6" s="4"/>
      <c r="G6" s="22"/>
      <c r="H6" s="191"/>
      <c r="I6" s="194"/>
      <c r="J6" s="183"/>
      <c r="K6" s="184"/>
      <c r="L6" s="187"/>
      <c r="M6" s="188"/>
    </row>
    <row r="7" spans="2:14" ht="19.5" customHeight="1" x14ac:dyDescent="0.25">
      <c r="B7" s="29"/>
      <c r="C7" s="12"/>
      <c r="D7" s="12"/>
      <c r="E7" s="47" t="s">
        <v>70</v>
      </c>
      <c r="F7" s="13" t="s">
        <v>8</v>
      </c>
      <c r="G7" s="12"/>
      <c r="H7" s="9"/>
      <c r="I7" s="15"/>
      <c r="J7" s="16"/>
      <c r="K7" s="16"/>
      <c r="L7" s="17"/>
      <c r="M7" s="30"/>
    </row>
    <row r="8" spans="2:14" ht="19.5" customHeight="1" thickBot="1" x14ac:dyDescent="0.35">
      <c r="B8" s="77"/>
      <c r="C8" s="7"/>
      <c r="D8" s="7"/>
      <c r="E8" s="85" t="s">
        <v>149</v>
      </c>
      <c r="F8" s="86"/>
      <c r="G8" s="78"/>
      <c r="H8" s="79"/>
      <c r="I8" s="80"/>
      <c r="J8" s="81"/>
      <c r="K8" s="81"/>
      <c r="L8" s="82"/>
      <c r="M8" s="83"/>
    </row>
    <row r="9" spans="2:14" ht="19.5" customHeight="1" x14ac:dyDescent="0.25">
      <c r="B9" s="18">
        <v>100</v>
      </c>
      <c r="C9" s="18" t="s">
        <v>141</v>
      </c>
      <c r="D9" s="129" t="s">
        <v>142</v>
      </c>
      <c r="E9" s="195" t="s">
        <v>147</v>
      </c>
      <c r="F9" s="196"/>
      <c r="G9" s="157" t="s">
        <v>52</v>
      </c>
      <c r="H9" s="158" t="s">
        <v>143</v>
      </c>
      <c r="I9" s="159">
        <v>62.99</v>
      </c>
      <c r="J9" s="160"/>
      <c r="K9" s="161"/>
      <c r="L9" s="162">
        <f>B9</f>
        <v>100</v>
      </c>
      <c r="M9" s="163" t="str">
        <f>C9</f>
        <v>DOOS</v>
      </c>
    </row>
    <row r="10" spans="2:14" ht="19.5" customHeight="1" x14ac:dyDescent="0.25">
      <c r="B10" s="131"/>
      <c r="C10" s="23"/>
      <c r="D10" s="23"/>
      <c r="E10" s="164" t="s">
        <v>148</v>
      </c>
      <c r="F10" s="165"/>
      <c r="G10" s="166"/>
      <c r="H10" s="167"/>
      <c r="I10" s="168"/>
      <c r="J10" s="169"/>
      <c r="K10" s="169"/>
      <c r="L10" s="166"/>
      <c r="M10" s="43"/>
    </row>
    <row r="11" spans="2:14" s="8" customFormat="1" ht="19.5" customHeight="1" x14ac:dyDescent="0.25">
      <c r="B11" s="132"/>
      <c r="C11" s="133"/>
      <c r="D11" s="134"/>
      <c r="E11" s="84" t="s">
        <v>64</v>
      </c>
      <c r="F11" s="141"/>
      <c r="G11" s="133"/>
      <c r="H11" s="142"/>
      <c r="I11" s="143"/>
      <c r="J11" s="144"/>
      <c r="K11" s="144"/>
      <c r="L11" s="145"/>
      <c r="M11" s="134"/>
      <c r="N11" s="7"/>
    </row>
    <row r="12" spans="2:14" s="8" customFormat="1" ht="19.5" customHeight="1" thickBot="1" x14ac:dyDescent="0.3">
      <c r="B12" s="18">
        <v>101</v>
      </c>
      <c r="C12" s="18" t="s">
        <v>51</v>
      </c>
      <c r="D12" s="18" t="s">
        <v>10</v>
      </c>
      <c r="E12" s="135" t="s">
        <v>49</v>
      </c>
      <c r="F12" s="135" t="s">
        <v>50</v>
      </c>
      <c r="G12" s="136" t="s">
        <v>52</v>
      </c>
      <c r="H12" s="155">
        <v>12.95</v>
      </c>
      <c r="I12" s="137">
        <f>H12*6</f>
        <v>77.699999999999989</v>
      </c>
      <c r="J12" s="138"/>
      <c r="K12" s="139"/>
      <c r="L12" s="140">
        <f>B12</f>
        <v>101</v>
      </c>
      <c r="M12" s="136" t="str">
        <f>C12</f>
        <v>MSW</v>
      </c>
      <c r="N12" s="7"/>
    </row>
    <row r="13" spans="2:14" s="8" customFormat="1" ht="19.5" customHeight="1" thickBot="1" x14ac:dyDescent="0.3">
      <c r="B13" s="18">
        <v>102</v>
      </c>
      <c r="C13" s="18" t="s">
        <v>51</v>
      </c>
      <c r="D13" s="18" t="s">
        <v>14</v>
      </c>
      <c r="E13" s="57" t="s">
        <v>91</v>
      </c>
      <c r="F13" s="57" t="s">
        <v>92</v>
      </c>
      <c r="G13" s="18" t="s">
        <v>52</v>
      </c>
      <c r="H13" s="156">
        <v>17.95</v>
      </c>
      <c r="I13" s="58">
        <f t="shared" ref="I13" si="0">H13*6</f>
        <v>107.69999999999999</v>
      </c>
      <c r="J13" s="50"/>
      <c r="K13" s="52"/>
      <c r="L13" s="19">
        <f t="shared" ref="L13" si="1">B13</f>
        <v>102</v>
      </c>
      <c r="M13" s="18" t="str">
        <f t="shared" ref="M13" si="2">C13</f>
        <v>MSW</v>
      </c>
      <c r="N13" s="7"/>
    </row>
    <row r="14" spans="2:14" s="8" customFormat="1" ht="19.5" customHeight="1" thickBot="1" x14ac:dyDescent="0.3">
      <c r="B14" s="23"/>
      <c r="C14" s="23"/>
      <c r="D14" s="23"/>
      <c r="E14" s="84" t="s">
        <v>65</v>
      </c>
      <c r="F14"/>
      <c r="G14" s="23"/>
      <c r="H14" s="59"/>
      <c r="I14" s="60"/>
      <c r="J14" s="53"/>
      <c r="K14" s="54"/>
      <c r="L14" s="23"/>
      <c r="M14" s="23"/>
      <c r="N14" s="7"/>
    </row>
    <row r="15" spans="2:14" s="8" customFormat="1" ht="20.100000000000001" customHeight="1" thickBot="1" x14ac:dyDescent="0.3">
      <c r="B15" s="18">
        <v>103</v>
      </c>
      <c r="C15" s="18" t="s">
        <v>9</v>
      </c>
      <c r="D15" s="18" t="s">
        <v>13</v>
      </c>
      <c r="E15" s="57" t="s">
        <v>93</v>
      </c>
      <c r="F15" s="57" t="s">
        <v>94</v>
      </c>
      <c r="G15" s="62">
        <v>2024</v>
      </c>
      <c r="H15" s="146">
        <v>15.95</v>
      </c>
      <c r="I15" s="58">
        <f>H15*6</f>
        <v>95.699999999999989</v>
      </c>
      <c r="J15" s="50"/>
      <c r="K15" s="55"/>
      <c r="L15" s="19">
        <f>B15</f>
        <v>103</v>
      </c>
      <c r="M15" s="18" t="str">
        <f>C15</f>
        <v>WIT</v>
      </c>
      <c r="N15" s="7"/>
    </row>
    <row r="16" spans="2:14" s="8" customFormat="1" ht="20.100000000000001" customHeight="1" thickBot="1" x14ac:dyDescent="0.3">
      <c r="B16" s="18">
        <v>104</v>
      </c>
      <c r="C16" s="18" t="s">
        <v>9</v>
      </c>
      <c r="D16" s="18" t="s">
        <v>12</v>
      </c>
      <c r="E16" s="57" t="s">
        <v>17</v>
      </c>
      <c r="F16" s="57" t="s">
        <v>55</v>
      </c>
      <c r="G16" s="63">
        <v>2024</v>
      </c>
      <c r="H16" s="146">
        <v>10.5</v>
      </c>
      <c r="I16" s="58">
        <f t="shared" ref="I16:I50" si="3">H16*6</f>
        <v>63</v>
      </c>
      <c r="J16" s="50"/>
      <c r="K16" s="51"/>
      <c r="L16" s="19">
        <f t="shared" ref="L16:M50" si="4">B16</f>
        <v>104</v>
      </c>
      <c r="M16" s="18" t="str">
        <f t="shared" si="4"/>
        <v>WIT</v>
      </c>
      <c r="N16" s="7"/>
    </row>
    <row r="17" spans="2:14" s="8" customFormat="1" ht="20.100000000000001" customHeight="1" thickBot="1" x14ac:dyDescent="0.3">
      <c r="B17" s="18">
        <v>105</v>
      </c>
      <c r="C17" s="18" t="s">
        <v>9</v>
      </c>
      <c r="D17" s="18" t="s">
        <v>14</v>
      </c>
      <c r="E17" s="61" t="s">
        <v>56</v>
      </c>
      <c r="F17" s="61" t="s">
        <v>57</v>
      </c>
      <c r="G17" s="63">
        <v>2023</v>
      </c>
      <c r="H17" s="146">
        <v>19.95</v>
      </c>
      <c r="I17" s="58">
        <f t="shared" si="3"/>
        <v>119.69999999999999</v>
      </c>
      <c r="J17" s="50"/>
      <c r="K17" s="51"/>
      <c r="L17" s="19">
        <f t="shared" si="4"/>
        <v>105</v>
      </c>
      <c r="M17" s="18" t="str">
        <f t="shared" si="4"/>
        <v>WIT</v>
      </c>
      <c r="N17" s="7"/>
    </row>
    <row r="18" spans="2:14" s="8" customFormat="1" ht="20.100000000000001" customHeight="1" thickBot="1" x14ac:dyDescent="0.3">
      <c r="B18" s="18">
        <v>106</v>
      </c>
      <c r="C18" s="18" t="s">
        <v>9</v>
      </c>
      <c r="D18" s="18" t="s">
        <v>14</v>
      </c>
      <c r="E18" s="57" t="s">
        <v>95</v>
      </c>
      <c r="F18" s="57" t="s">
        <v>96</v>
      </c>
      <c r="G18" s="63">
        <v>2024</v>
      </c>
      <c r="H18" s="146">
        <v>15.5</v>
      </c>
      <c r="I18" s="58">
        <f t="shared" si="3"/>
        <v>93</v>
      </c>
      <c r="J18" s="50"/>
      <c r="K18" s="51"/>
      <c r="L18" s="19">
        <f t="shared" si="4"/>
        <v>106</v>
      </c>
      <c r="M18" s="18" t="str">
        <f t="shared" si="4"/>
        <v>WIT</v>
      </c>
      <c r="N18" s="7"/>
    </row>
    <row r="19" spans="2:14" s="8" customFormat="1" ht="20.100000000000001" customHeight="1" thickBot="1" x14ac:dyDescent="0.3">
      <c r="B19" s="18">
        <v>107</v>
      </c>
      <c r="C19" s="18" t="s">
        <v>9</v>
      </c>
      <c r="D19" s="18" t="s">
        <v>14</v>
      </c>
      <c r="E19" s="57" t="s">
        <v>97</v>
      </c>
      <c r="F19" s="57" t="s">
        <v>98</v>
      </c>
      <c r="G19" s="63">
        <v>2023</v>
      </c>
      <c r="H19" s="146">
        <v>18.95</v>
      </c>
      <c r="I19" s="58">
        <f t="shared" si="3"/>
        <v>113.69999999999999</v>
      </c>
      <c r="J19" s="50"/>
      <c r="K19" s="51"/>
      <c r="L19" s="19">
        <f t="shared" si="4"/>
        <v>107</v>
      </c>
      <c r="M19" s="18" t="str">
        <f t="shared" si="4"/>
        <v>WIT</v>
      </c>
      <c r="N19" s="7"/>
    </row>
    <row r="20" spans="2:14" s="8" customFormat="1" ht="20.100000000000001" customHeight="1" thickBot="1" x14ac:dyDescent="0.3">
      <c r="B20" s="18">
        <v>108</v>
      </c>
      <c r="C20" s="44" t="s">
        <v>9</v>
      </c>
      <c r="D20" s="18" t="s">
        <v>14</v>
      </c>
      <c r="E20" s="57" t="s">
        <v>99</v>
      </c>
      <c r="F20" s="57" t="s">
        <v>100</v>
      </c>
      <c r="G20" s="63">
        <v>2023</v>
      </c>
      <c r="H20" s="146">
        <v>11.95</v>
      </c>
      <c r="I20" s="58">
        <f t="shared" si="3"/>
        <v>71.699999999999989</v>
      </c>
      <c r="J20" s="50"/>
      <c r="K20" s="51"/>
      <c r="L20" s="43">
        <f t="shared" si="4"/>
        <v>108</v>
      </c>
      <c r="M20" s="44" t="str">
        <f t="shared" si="4"/>
        <v>WIT</v>
      </c>
      <c r="N20" s="7"/>
    </row>
    <row r="21" spans="2:14" ht="19.2" customHeight="1" thickBot="1" x14ac:dyDescent="0.3">
      <c r="B21" s="18">
        <v>109</v>
      </c>
      <c r="C21" s="44" t="s">
        <v>9</v>
      </c>
      <c r="D21" s="18" t="s">
        <v>14</v>
      </c>
      <c r="E21" s="57" t="s">
        <v>16</v>
      </c>
      <c r="F21" s="57" t="s">
        <v>58</v>
      </c>
      <c r="G21" s="63">
        <v>2023</v>
      </c>
      <c r="H21" s="146">
        <v>9.9499999999999993</v>
      </c>
      <c r="I21" s="58">
        <f t="shared" si="3"/>
        <v>59.699999999999996</v>
      </c>
      <c r="J21" s="50"/>
      <c r="K21" s="51"/>
      <c r="L21" s="43">
        <f t="shared" ref="L21:L30" si="5">B21</f>
        <v>109</v>
      </c>
      <c r="M21" s="44" t="str">
        <f t="shared" ref="M21:M30" si="6">C21</f>
        <v>WIT</v>
      </c>
    </row>
    <row r="22" spans="2:14" ht="19.2" customHeight="1" thickBot="1" x14ac:dyDescent="0.3">
      <c r="B22" s="18">
        <v>110</v>
      </c>
      <c r="C22" s="44" t="s">
        <v>9</v>
      </c>
      <c r="D22" s="18" t="s">
        <v>14</v>
      </c>
      <c r="E22" s="57" t="s">
        <v>60</v>
      </c>
      <c r="F22" s="57" t="s">
        <v>58</v>
      </c>
      <c r="G22" s="63">
        <v>2024</v>
      </c>
      <c r="H22" s="146">
        <v>14.5</v>
      </c>
      <c r="I22" s="58">
        <f t="shared" si="3"/>
        <v>87</v>
      </c>
      <c r="J22" s="50"/>
      <c r="K22" s="51"/>
      <c r="L22" s="43">
        <f t="shared" si="5"/>
        <v>110</v>
      </c>
      <c r="M22" s="44" t="str">
        <f t="shared" si="6"/>
        <v>WIT</v>
      </c>
    </row>
    <row r="23" spans="2:14" ht="19.2" customHeight="1" thickBot="1" x14ac:dyDescent="0.3">
      <c r="B23" s="18">
        <v>111</v>
      </c>
      <c r="C23" s="44" t="s">
        <v>9</v>
      </c>
      <c r="D23" s="44" t="s">
        <v>28</v>
      </c>
      <c r="E23" s="57" t="s">
        <v>101</v>
      </c>
      <c r="F23" s="57" t="s">
        <v>102</v>
      </c>
      <c r="G23" s="63">
        <v>2024</v>
      </c>
      <c r="H23" s="146">
        <v>11.5</v>
      </c>
      <c r="I23" s="58">
        <f t="shared" si="3"/>
        <v>69</v>
      </c>
      <c r="J23" s="50"/>
      <c r="K23" s="51"/>
      <c r="L23" s="43">
        <f t="shared" si="5"/>
        <v>111</v>
      </c>
      <c r="M23" s="44" t="str">
        <f t="shared" si="6"/>
        <v>WIT</v>
      </c>
    </row>
    <row r="24" spans="2:14" ht="19.2" customHeight="1" thickBot="1" x14ac:dyDescent="0.3">
      <c r="B24" s="18">
        <v>112</v>
      </c>
      <c r="C24" s="44" t="s">
        <v>9</v>
      </c>
      <c r="D24" s="44" t="s">
        <v>10</v>
      </c>
      <c r="E24" s="57" t="s">
        <v>103</v>
      </c>
      <c r="F24" s="76" t="s">
        <v>139</v>
      </c>
      <c r="G24" s="2">
        <v>2024</v>
      </c>
      <c r="H24" s="146">
        <v>8.5</v>
      </c>
      <c r="I24" s="58">
        <f t="shared" si="3"/>
        <v>51</v>
      </c>
      <c r="J24" s="50"/>
      <c r="K24" s="51"/>
      <c r="L24" s="43">
        <f t="shared" si="5"/>
        <v>112</v>
      </c>
      <c r="M24" s="44" t="str">
        <f t="shared" si="6"/>
        <v>WIT</v>
      </c>
    </row>
    <row r="25" spans="2:14" ht="19.2" customHeight="1" thickBot="1" x14ac:dyDescent="0.3">
      <c r="B25" s="18">
        <v>113</v>
      </c>
      <c r="C25" s="44" t="s">
        <v>9</v>
      </c>
      <c r="D25" s="44" t="s">
        <v>10</v>
      </c>
      <c r="E25" s="57" t="s">
        <v>104</v>
      </c>
      <c r="F25" s="57" t="s">
        <v>105</v>
      </c>
      <c r="G25" s="63">
        <v>2024</v>
      </c>
      <c r="H25" s="146">
        <v>8.9499999999999993</v>
      </c>
      <c r="I25" s="58">
        <f t="shared" si="3"/>
        <v>53.699999999999996</v>
      </c>
      <c r="J25" s="50"/>
      <c r="K25" s="51"/>
      <c r="L25" s="43">
        <f t="shared" si="5"/>
        <v>113</v>
      </c>
      <c r="M25" s="44" t="str">
        <f t="shared" si="6"/>
        <v>WIT</v>
      </c>
    </row>
    <row r="26" spans="2:14" ht="19.2" customHeight="1" thickBot="1" x14ac:dyDescent="0.3">
      <c r="B26" s="18">
        <v>114</v>
      </c>
      <c r="C26" s="20" t="s">
        <v>9</v>
      </c>
      <c r="D26" s="20" t="s">
        <v>10</v>
      </c>
      <c r="E26" s="65" t="s">
        <v>23</v>
      </c>
      <c r="F26" s="65" t="s">
        <v>24</v>
      </c>
      <c r="G26" s="66">
        <v>2022</v>
      </c>
      <c r="H26" s="147">
        <v>24.5</v>
      </c>
      <c r="I26" s="21"/>
      <c r="J26" s="56"/>
      <c r="K26" s="73"/>
      <c r="L26" s="43">
        <f t="shared" si="5"/>
        <v>114</v>
      </c>
      <c r="M26" s="44" t="str">
        <f t="shared" si="6"/>
        <v>WIT</v>
      </c>
    </row>
    <row r="27" spans="2:14" ht="19.2" customHeight="1" thickBot="1" x14ac:dyDescent="0.3">
      <c r="B27" s="18">
        <v>115</v>
      </c>
      <c r="C27" s="44" t="s">
        <v>9</v>
      </c>
      <c r="D27" s="44" t="s">
        <v>10</v>
      </c>
      <c r="E27" s="64" t="s">
        <v>23</v>
      </c>
      <c r="F27" s="64" t="s">
        <v>59</v>
      </c>
      <c r="G27" s="71">
        <v>2024</v>
      </c>
      <c r="H27" s="146">
        <v>13.95</v>
      </c>
      <c r="I27" s="58">
        <f t="shared" si="3"/>
        <v>83.699999999999989</v>
      </c>
      <c r="J27" s="50"/>
      <c r="K27" s="51"/>
      <c r="L27" s="43">
        <f t="shared" si="5"/>
        <v>115</v>
      </c>
      <c r="M27" s="44" t="str">
        <f t="shared" si="6"/>
        <v>WIT</v>
      </c>
    </row>
    <row r="28" spans="2:14" ht="19.2" customHeight="1" thickBot="1" x14ac:dyDescent="0.3">
      <c r="B28" s="18">
        <v>116</v>
      </c>
      <c r="C28" s="44" t="s">
        <v>9</v>
      </c>
      <c r="D28" s="44" t="s">
        <v>11</v>
      </c>
      <c r="E28" s="57" t="s">
        <v>53</v>
      </c>
      <c r="F28" s="57" t="s">
        <v>106</v>
      </c>
      <c r="G28" s="63">
        <v>2024</v>
      </c>
      <c r="H28" s="146">
        <v>9.9499999999999993</v>
      </c>
      <c r="I28" s="58">
        <f t="shared" si="3"/>
        <v>59.699999999999996</v>
      </c>
      <c r="J28" s="50"/>
      <c r="K28" s="51"/>
      <c r="L28" s="43">
        <f t="shared" si="5"/>
        <v>116</v>
      </c>
      <c r="M28" s="44" t="str">
        <f t="shared" si="6"/>
        <v>WIT</v>
      </c>
    </row>
    <row r="29" spans="2:14" ht="19.2" customHeight="1" thickBot="1" x14ac:dyDescent="0.3">
      <c r="B29" s="18">
        <v>117</v>
      </c>
      <c r="C29" s="44" t="s">
        <v>9</v>
      </c>
      <c r="D29" s="44" t="s">
        <v>11</v>
      </c>
      <c r="E29" s="57" t="s">
        <v>107</v>
      </c>
      <c r="F29" s="57" t="s">
        <v>108</v>
      </c>
      <c r="G29" s="63">
        <v>2024</v>
      </c>
      <c r="H29" s="146">
        <v>12.5</v>
      </c>
      <c r="I29" s="58">
        <f t="shared" si="3"/>
        <v>75</v>
      </c>
      <c r="J29" s="50"/>
      <c r="K29" s="51"/>
      <c r="L29" s="43">
        <f t="shared" si="5"/>
        <v>117</v>
      </c>
      <c r="M29" s="44" t="str">
        <f t="shared" si="6"/>
        <v>WIT</v>
      </c>
    </row>
    <row r="30" spans="2:14" ht="19.2" customHeight="1" thickBot="1" x14ac:dyDescent="0.3">
      <c r="B30" s="18">
        <v>118</v>
      </c>
      <c r="C30" s="44" t="s">
        <v>9</v>
      </c>
      <c r="D30" s="44" t="s">
        <v>111</v>
      </c>
      <c r="E30" s="64" t="s">
        <v>109</v>
      </c>
      <c r="F30" s="64" t="s">
        <v>110</v>
      </c>
      <c r="G30" s="71">
        <v>2023</v>
      </c>
      <c r="H30" s="146">
        <v>17.95</v>
      </c>
      <c r="I30" s="58">
        <f t="shared" si="3"/>
        <v>107.69999999999999</v>
      </c>
      <c r="J30" s="50"/>
      <c r="K30" s="51"/>
      <c r="L30" s="43">
        <f t="shared" si="5"/>
        <v>118</v>
      </c>
      <c r="M30" s="44" t="str">
        <f t="shared" si="6"/>
        <v>WIT</v>
      </c>
    </row>
    <row r="31" spans="2:14" ht="16.8" customHeight="1" thickBot="1" x14ac:dyDescent="0.3">
      <c r="B31" s="18"/>
      <c r="E31" s="84" t="s">
        <v>112</v>
      </c>
      <c r="H31" s="148"/>
      <c r="J31" s="22"/>
      <c r="K31" s="22"/>
    </row>
    <row r="32" spans="2:14" s="8" customFormat="1" ht="20.100000000000001" customHeight="1" thickBot="1" x14ac:dyDescent="0.3">
      <c r="B32" s="18">
        <v>119</v>
      </c>
      <c r="C32" s="18" t="s">
        <v>9</v>
      </c>
      <c r="D32" s="18" t="s">
        <v>12</v>
      </c>
      <c r="E32" s="57" t="s">
        <v>113</v>
      </c>
      <c r="F32" s="57" t="s">
        <v>114</v>
      </c>
      <c r="G32" s="18" t="s">
        <v>52</v>
      </c>
      <c r="H32" s="149">
        <v>12.95</v>
      </c>
      <c r="I32" s="58">
        <f t="shared" si="3"/>
        <v>77.699999999999989</v>
      </c>
      <c r="J32" s="50"/>
      <c r="K32" s="51"/>
      <c r="L32" s="19">
        <f t="shared" si="4"/>
        <v>119</v>
      </c>
      <c r="M32" s="18" t="str">
        <f t="shared" si="4"/>
        <v>WIT</v>
      </c>
      <c r="N32" s="7"/>
    </row>
    <row r="33" spans="2:14" s="8" customFormat="1" ht="20.100000000000001" customHeight="1" thickBot="1" x14ac:dyDescent="0.3">
      <c r="B33" s="18">
        <v>120</v>
      </c>
      <c r="C33" s="44" t="s">
        <v>51</v>
      </c>
      <c r="D33" s="44" t="s">
        <v>12</v>
      </c>
      <c r="E33" s="57" t="s">
        <v>115</v>
      </c>
      <c r="F33" s="57" t="s">
        <v>114</v>
      </c>
      <c r="G33" s="44" t="s">
        <v>52</v>
      </c>
      <c r="H33" s="150">
        <v>10.75</v>
      </c>
      <c r="I33" s="58">
        <f t="shared" si="3"/>
        <v>64.5</v>
      </c>
      <c r="J33" s="50"/>
      <c r="K33" s="51"/>
      <c r="L33" s="43">
        <f t="shared" si="4"/>
        <v>120</v>
      </c>
      <c r="M33" s="44" t="str">
        <f t="shared" si="4"/>
        <v>MSW</v>
      </c>
      <c r="N33" s="7"/>
    </row>
    <row r="34" spans="2:14" ht="17.399999999999999" customHeight="1" thickBot="1" x14ac:dyDescent="0.3">
      <c r="B34" s="18"/>
      <c r="E34" s="84" t="s">
        <v>66</v>
      </c>
      <c r="H34" s="148"/>
      <c r="J34" s="22"/>
      <c r="K34" s="22"/>
    </row>
    <row r="35" spans="2:14" s="8" customFormat="1" ht="20.100000000000001" customHeight="1" thickBot="1" x14ac:dyDescent="0.3">
      <c r="B35" s="18">
        <v>121</v>
      </c>
      <c r="C35" s="18" t="s">
        <v>15</v>
      </c>
      <c r="D35" s="18" t="s">
        <v>12</v>
      </c>
      <c r="E35" s="57" t="s">
        <v>116</v>
      </c>
      <c r="F35" s="57" t="s">
        <v>117</v>
      </c>
      <c r="G35" s="63">
        <v>2023</v>
      </c>
      <c r="H35" s="151">
        <v>18.95</v>
      </c>
      <c r="I35" s="58">
        <f t="shared" si="3"/>
        <v>113.69999999999999</v>
      </c>
      <c r="J35" s="50"/>
      <c r="K35" s="51"/>
      <c r="L35" s="19">
        <f t="shared" si="4"/>
        <v>121</v>
      </c>
      <c r="M35" s="18" t="str">
        <f t="shared" si="4"/>
        <v>ROOD</v>
      </c>
      <c r="N35" s="7"/>
    </row>
    <row r="36" spans="2:14" s="8" customFormat="1" ht="20.100000000000001" customHeight="1" thickBot="1" x14ac:dyDescent="0.3">
      <c r="B36" s="18">
        <v>122</v>
      </c>
      <c r="C36" s="18" t="s">
        <v>15</v>
      </c>
      <c r="D36" s="18" t="s">
        <v>14</v>
      </c>
      <c r="E36" s="57" t="s">
        <v>118</v>
      </c>
      <c r="F36" s="57" t="s">
        <v>119</v>
      </c>
      <c r="G36" s="63">
        <v>2020</v>
      </c>
      <c r="H36" s="151">
        <v>18.95</v>
      </c>
      <c r="I36" s="58">
        <f t="shared" si="3"/>
        <v>113.69999999999999</v>
      </c>
      <c r="J36" s="50"/>
      <c r="K36" s="51"/>
      <c r="L36" s="19">
        <f t="shared" si="4"/>
        <v>122</v>
      </c>
      <c r="M36" s="18" t="str">
        <f t="shared" si="4"/>
        <v>ROOD</v>
      </c>
      <c r="N36" s="7"/>
    </row>
    <row r="37" spans="2:14" s="8" customFormat="1" ht="20.100000000000001" customHeight="1" thickBot="1" x14ac:dyDescent="0.3">
      <c r="B37" s="18">
        <v>123</v>
      </c>
      <c r="C37" s="20" t="s">
        <v>15</v>
      </c>
      <c r="D37" s="20" t="s">
        <v>14</v>
      </c>
      <c r="E37" s="65" t="s">
        <v>120</v>
      </c>
      <c r="F37" s="65" t="s">
        <v>121</v>
      </c>
      <c r="G37" s="66">
        <v>2020</v>
      </c>
      <c r="H37" s="152">
        <v>38.950000000000003</v>
      </c>
      <c r="I37" s="21"/>
      <c r="J37" s="56"/>
      <c r="K37" s="73"/>
      <c r="L37" s="19">
        <f t="shared" si="4"/>
        <v>123</v>
      </c>
      <c r="M37" s="18" t="str">
        <f t="shared" si="4"/>
        <v>ROOD</v>
      </c>
      <c r="N37" s="7"/>
    </row>
    <row r="38" spans="2:14" s="8" customFormat="1" ht="20.100000000000001" customHeight="1" thickBot="1" x14ac:dyDescent="0.3">
      <c r="B38" s="18">
        <v>124</v>
      </c>
      <c r="C38" s="44" t="s">
        <v>15</v>
      </c>
      <c r="D38" s="18" t="s">
        <v>14</v>
      </c>
      <c r="E38" s="57" t="s">
        <v>19</v>
      </c>
      <c r="F38" s="57" t="s">
        <v>62</v>
      </c>
      <c r="G38" s="63">
        <v>2024</v>
      </c>
      <c r="H38" s="151">
        <v>8.99</v>
      </c>
      <c r="I38" s="58">
        <f t="shared" si="3"/>
        <v>53.94</v>
      </c>
      <c r="J38" s="50"/>
      <c r="K38" s="51"/>
      <c r="L38" s="43">
        <f t="shared" si="4"/>
        <v>124</v>
      </c>
      <c r="M38" s="44" t="str">
        <f t="shared" si="4"/>
        <v>ROOD</v>
      </c>
      <c r="N38" s="7"/>
    </row>
    <row r="39" spans="2:14" s="8" customFormat="1" ht="20.100000000000001" customHeight="1" thickBot="1" x14ac:dyDescent="0.3">
      <c r="B39" s="18">
        <v>125</v>
      </c>
      <c r="C39" s="44" t="s">
        <v>15</v>
      </c>
      <c r="D39" s="18" t="s">
        <v>14</v>
      </c>
      <c r="E39" s="57" t="s">
        <v>20</v>
      </c>
      <c r="F39" s="57" t="s">
        <v>122</v>
      </c>
      <c r="G39" s="63">
        <v>2024</v>
      </c>
      <c r="H39" s="151">
        <v>11.75</v>
      </c>
      <c r="I39" s="58">
        <f t="shared" si="3"/>
        <v>70.5</v>
      </c>
      <c r="J39" s="50"/>
      <c r="K39" s="51"/>
      <c r="L39" s="43">
        <f t="shared" si="4"/>
        <v>125</v>
      </c>
      <c r="M39" s="44" t="str">
        <f t="shared" si="4"/>
        <v>ROOD</v>
      </c>
      <c r="N39" s="7"/>
    </row>
    <row r="40" spans="2:14" s="8" customFormat="1" ht="20.100000000000001" customHeight="1" thickBot="1" x14ac:dyDescent="0.3">
      <c r="B40" s="18">
        <v>126</v>
      </c>
      <c r="C40" s="18" t="s">
        <v>15</v>
      </c>
      <c r="D40" s="18" t="s">
        <v>14</v>
      </c>
      <c r="E40" s="57" t="s">
        <v>16</v>
      </c>
      <c r="F40" s="57" t="s">
        <v>123</v>
      </c>
      <c r="G40" s="63">
        <v>2024</v>
      </c>
      <c r="H40" s="151">
        <v>9.9499999999999993</v>
      </c>
      <c r="I40" s="58">
        <f t="shared" si="3"/>
        <v>59.699999999999996</v>
      </c>
      <c r="J40" s="50"/>
      <c r="K40" s="51"/>
      <c r="L40" s="19">
        <f t="shared" si="4"/>
        <v>126</v>
      </c>
      <c r="M40" s="18" t="str">
        <f t="shared" si="4"/>
        <v>ROOD</v>
      </c>
      <c r="N40" s="7"/>
    </row>
    <row r="41" spans="2:14" s="8" customFormat="1" ht="20.100000000000001" customHeight="1" thickBot="1" x14ac:dyDescent="0.3">
      <c r="B41" s="18">
        <v>127</v>
      </c>
      <c r="C41" s="18" t="s">
        <v>15</v>
      </c>
      <c r="D41" s="18" t="s">
        <v>14</v>
      </c>
      <c r="E41" s="57" t="s">
        <v>16</v>
      </c>
      <c r="F41" s="57" t="s">
        <v>124</v>
      </c>
      <c r="G41" s="63">
        <v>2024</v>
      </c>
      <c r="H41" s="151">
        <v>9.9499999999999993</v>
      </c>
      <c r="I41" s="58">
        <f t="shared" si="3"/>
        <v>59.699999999999996</v>
      </c>
      <c r="J41" s="50"/>
      <c r="K41" s="51"/>
      <c r="L41" s="19">
        <f t="shared" si="4"/>
        <v>127</v>
      </c>
      <c r="M41" s="18" t="str">
        <f t="shared" si="4"/>
        <v>ROOD</v>
      </c>
      <c r="N41" s="7"/>
    </row>
    <row r="42" spans="2:14" s="8" customFormat="1" ht="20.100000000000001" customHeight="1" thickBot="1" x14ac:dyDescent="0.3">
      <c r="B42" s="18">
        <v>128</v>
      </c>
      <c r="C42" s="18" t="s">
        <v>15</v>
      </c>
      <c r="D42" s="18" t="s">
        <v>14</v>
      </c>
      <c r="E42" s="57" t="s">
        <v>60</v>
      </c>
      <c r="F42" s="57" t="s">
        <v>123</v>
      </c>
      <c r="G42" s="63">
        <v>2024</v>
      </c>
      <c r="H42" s="151">
        <v>14.5</v>
      </c>
      <c r="I42" s="58">
        <f t="shared" si="3"/>
        <v>87</v>
      </c>
      <c r="J42" s="50"/>
      <c r="K42" s="51"/>
      <c r="L42" s="19">
        <f t="shared" si="4"/>
        <v>128</v>
      </c>
      <c r="M42" s="18" t="str">
        <f t="shared" si="4"/>
        <v>ROOD</v>
      </c>
      <c r="N42" s="7"/>
    </row>
    <row r="43" spans="2:14" s="8" customFormat="1" ht="20.100000000000001" customHeight="1" thickBot="1" x14ac:dyDescent="0.3">
      <c r="B43" s="18">
        <v>129</v>
      </c>
      <c r="C43" s="44" t="s">
        <v>15</v>
      </c>
      <c r="D43" s="18" t="s">
        <v>14</v>
      </c>
      <c r="E43" s="61" t="s">
        <v>61</v>
      </c>
      <c r="F43" s="57" t="s">
        <v>125</v>
      </c>
      <c r="G43" s="63">
        <v>2023</v>
      </c>
      <c r="H43" s="151">
        <v>11.95</v>
      </c>
      <c r="I43" s="58">
        <f t="shared" si="3"/>
        <v>71.699999999999989</v>
      </c>
      <c r="J43" s="50"/>
      <c r="K43" s="51"/>
      <c r="L43" s="19">
        <f t="shared" si="4"/>
        <v>129</v>
      </c>
      <c r="M43" s="18" t="str">
        <f t="shared" si="4"/>
        <v>ROOD</v>
      </c>
      <c r="N43" s="7"/>
    </row>
    <row r="44" spans="2:14" s="8" customFormat="1" ht="20.100000000000001" customHeight="1" thickBot="1" x14ac:dyDescent="0.3">
      <c r="B44" s="18">
        <v>130</v>
      </c>
      <c r="C44" s="44" t="s">
        <v>15</v>
      </c>
      <c r="D44" s="18" t="s">
        <v>28</v>
      </c>
      <c r="E44" s="57" t="s">
        <v>126</v>
      </c>
      <c r="F44" s="57" t="s">
        <v>127</v>
      </c>
      <c r="G44" s="63">
        <v>2023</v>
      </c>
      <c r="H44" s="151">
        <v>9.9499999999999993</v>
      </c>
      <c r="I44" s="58">
        <f t="shared" si="3"/>
        <v>59.699999999999996</v>
      </c>
      <c r="J44" s="50"/>
      <c r="K44" s="51"/>
      <c r="L44" s="19">
        <f t="shared" si="4"/>
        <v>130</v>
      </c>
      <c r="M44" s="18" t="str">
        <f t="shared" si="4"/>
        <v>ROOD</v>
      </c>
      <c r="N44" s="7"/>
    </row>
    <row r="45" spans="2:14" s="8" customFormat="1" ht="20.100000000000001" customHeight="1" thickBot="1" x14ac:dyDescent="0.3">
      <c r="B45" s="18">
        <v>131</v>
      </c>
      <c r="C45" s="44" t="s">
        <v>15</v>
      </c>
      <c r="D45" s="18" t="s">
        <v>28</v>
      </c>
      <c r="E45" s="64" t="s">
        <v>126</v>
      </c>
      <c r="F45" s="64" t="s">
        <v>128</v>
      </c>
      <c r="G45" s="71">
        <v>2022</v>
      </c>
      <c r="H45" s="150">
        <v>14.5</v>
      </c>
      <c r="I45" s="58">
        <f t="shared" si="3"/>
        <v>87</v>
      </c>
      <c r="J45" s="50"/>
      <c r="K45" s="51"/>
      <c r="L45" s="19">
        <f t="shared" si="4"/>
        <v>131</v>
      </c>
      <c r="M45" s="18" t="str">
        <f t="shared" si="4"/>
        <v>ROOD</v>
      </c>
      <c r="N45" s="7"/>
    </row>
    <row r="46" spans="2:14" s="8" customFormat="1" ht="20.100000000000001" customHeight="1" thickBot="1" x14ac:dyDescent="0.3">
      <c r="B46" s="18">
        <v>132</v>
      </c>
      <c r="C46" s="18" t="s">
        <v>15</v>
      </c>
      <c r="D46" s="18" t="s">
        <v>28</v>
      </c>
      <c r="E46" s="57" t="s">
        <v>129</v>
      </c>
      <c r="F46" s="57" t="s">
        <v>130</v>
      </c>
      <c r="G46" s="62">
        <v>2023</v>
      </c>
      <c r="H46" s="151">
        <v>15.95</v>
      </c>
      <c r="I46" s="58">
        <f t="shared" si="3"/>
        <v>95.699999999999989</v>
      </c>
      <c r="J46" s="50"/>
      <c r="K46" s="51"/>
      <c r="L46" s="19">
        <f t="shared" si="4"/>
        <v>132</v>
      </c>
      <c r="M46" s="18" t="str">
        <f t="shared" si="4"/>
        <v>ROOD</v>
      </c>
      <c r="N46" s="7"/>
    </row>
    <row r="47" spans="2:14" s="8" customFormat="1" ht="20.100000000000001" customHeight="1" thickBot="1" x14ac:dyDescent="0.3">
      <c r="B47" s="18">
        <v>133</v>
      </c>
      <c r="C47" s="18" t="s">
        <v>15</v>
      </c>
      <c r="D47" s="18" t="s">
        <v>28</v>
      </c>
      <c r="E47" s="57" t="s">
        <v>129</v>
      </c>
      <c r="F47" s="57" t="s">
        <v>131</v>
      </c>
      <c r="G47" s="63">
        <v>2024</v>
      </c>
      <c r="H47" s="151">
        <v>15.95</v>
      </c>
      <c r="I47" s="58">
        <f t="shared" si="3"/>
        <v>95.699999999999989</v>
      </c>
      <c r="J47" s="50"/>
      <c r="K47" s="51"/>
      <c r="L47" s="19">
        <f t="shared" si="4"/>
        <v>133</v>
      </c>
      <c r="M47" s="18" t="str">
        <f t="shared" si="4"/>
        <v>ROOD</v>
      </c>
      <c r="N47" s="7"/>
    </row>
    <row r="48" spans="2:14" s="8" customFormat="1" ht="20.100000000000001" customHeight="1" thickBot="1" x14ac:dyDescent="0.3">
      <c r="B48" s="18">
        <v>134</v>
      </c>
      <c r="C48" s="44" t="s">
        <v>15</v>
      </c>
      <c r="D48" s="18" t="s">
        <v>10</v>
      </c>
      <c r="E48" s="57" t="s">
        <v>21</v>
      </c>
      <c r="F48" s="57" t="s">
        <v>22</v>
      </c>
      <c r="G48" s="63">
        <v>2022</v>
      </c>
      <c r="H48" s="151">
        <v>12.95</v>
      </c>
      <c r="I48" s="58">
        <f t="shared" si="3"/>
        <v>77.699999999999989</v>
      </c>
      <c r="J48" s="50"/>
      <c r="K48" s="51"/>
      <c r="L48" s="19">
        <f t="shared" si="4"/>
        <v>134</v>
      </c>
      <c r="M48" s="18" t="str">
        <f t="shared" si="4"/>
        <v>ROOD</v>
      </c>
      <c r="N48" s="7"/>
    </row>
    <row r="49" spans="2:14" s="8" customFormat="1" ht="20.100000000000001" customHeight="1" thickBot="1" x14ac:dyDescent="0.3">
      <c r="B49" s="18">
        <v>135</v>
      </c>
      <c r="C49" s="44" t="s">
        <v>15</v>
      </c>
      <c r="D49" s="44" t="s">
        <v>10</v>
      </c>
      <c r="E49" s="64" t="s">
        <v>132</v>
      </c>
      <c r="F49" s="64" t="s">
        <v>133</v>
      </c>
      <c r="G49" s="63">
        <v>2023</v>
      </c>
      <c r="H49" s="151">
        <v>13.5</v>
      </c>
      <c r="I49" s="58">
        <f t="shared" si="3"/>
        <v>81</v>
      </c>
      <c r="J49" s="50"/>
      <c r="K49" s="51"/>
      <c r="L49" s="43">
        <f t="shared" si="4"/>
        <v>135</v>
      </c>
      <c r="M49" s="44" t="str">
        <f t="shared" si="4"/>
        <v>ROOD</v>
      </c>
      <c r="N49" s="7"/>
    </row>
    <row r="50" spans="2:14" s="8" customFormat="1" ht="20.100000000000001" customHeight="1" thickBot="1" x14ac:dyDescent="0.3">
      <c r="B50" s="18">
        <v>136</v>
      </c>
      <c r="C50" s="18" t="s">
        <v>15</v>
      </c>
      <c r="D50" s="18" t="s">
        <v>10</v>
      </c>
      <c r="E50" s="57" t="s">
        <v>134</v>
      </c>
      <c r="F50" s="57" t="s">
        <v>135</v>
      </c>
      <c r="G50" s="63">
        <v>2023</v>
      </c>
      <c r="H50" s="151">
        <v>13.95</v>
      </c>
      <c r="I50" s="58">
        <f t="shared" si="3"/>
        <v>83.699999999999989</v>
      </c>
      <c r="J50" s="50"/>
      <c r="K50" s="51"/>
      <c r="L50" s="19">
        <f t="shared" si="4"/>
        <v>136</v>
      </c>
      <c r="M50" s="18" t="str">
        <f t="shared" si="4"/>
        <v>ROOD</v>
      </c>
      <c r="N50" s="7"/>
    </row>
    <row r="51" spans="2:14" s="8" customFormat="1" ht="20.100000000000001" customHeight="1" thickBot="1" x14ac:dyDescent="0.3">
      <c r="B51" s="18">
        <v>137</v>
      </c>
      <c r="C51" s="18" t="s">
        <v>15</v>
      </c>
      <c r="D51" s="18" t="s">
        <v>11</v>
      </c>
      <c r="E51" s="57" t="s">
        <v>136</v>
      </c>
      <c r="F51" s="57" t="s">
        <v>137</v>
      </c>
      <c r="G51" s="63">
        <v>2022</v>
      </c>
      <c r="H51" s="151">
        <v>12.5</v>
      </c>
      <c r="I51" s="58">
        <f t="shared" ref="I51:I52" si="7">H51*6</f>
        <v>75</v>
      </c>
      <c r="J51" s="50"/>
      <c r="K51" s="51"/>
      <c r="L51" s="19">
        <f t="shared" ref="L51:M52" si="8">B51</f>
        <v>137</v>
      </c>
      <c r="M51" s="18" t="str">
        <f t="shared" si="8"/>
        <v>ROOD</v>
      </c>
      <c r="N51" s="7"/>
    </row>
    <row r="52" spans="2:14" s="8" customFormat="1" ht="20.100000000000001" customHeight="1" thickBot="1" x14ac:dyDescent="0.3">
      <c r="B52" s="18">
        <v>138</v>
      </c>
      <c r="C52" s="18" t="s">
        <v>15</v>
      </c>
      <c r="D52" s="18" t="s">
        <v>18</v>
      </c>
      <c r="E52" s="57" t="s">
        <v>54</v>
      </c>
      <c r="F52" s="57" t="s">
        <v>138</v>
      </c>
      <c r="G52" s="63">
        <v>2023</v>
      </c>
      <c r="H52" s="151">
        <v>7.75</v>
      </c>
      <c r="I52" s="75">
        <f t="shared" si="7"/>
        <v>46.5</v>
      </c>
      <c r="J52" s="50"/>
      <c r="K52" s="51"/>
      <c r="L52" s="19">
        <f t="shared" si="8"/>
        <v>138</v>
      </c>
      <c r="M52" s="18" t="str">
        <f t="shared" si="8"/>
        <v>ROOD</v>
      </c>
      <c r="N52" s="7"/>
    </row>
    <row r="53" spans="2:14" s="8" customFormat="1" ht="20.100000000000001" customHeight="1" x14ac:dyDescent="0.25">
      <c r="B53" s="177" t="s">
        <v>89</v>
      </c>
      <c r="C53" s="178"/>
      <c r="D53" s="178"/>
      <c r="E53" s="178"/>
      <c r="F53" s="178"/>
      <c r="G53" s="178"/>
      <c r="H53" s="178"/>
      <c r="I53" s="178"/>
      <c r="J53" s="178"/>
      <c r="K53" s="197"/>
      <c r="L53" s="130"/>
      <c r="M53" s="19"/>
      <c r="N53" s="7"/>
    </row>
    <row r="54" spans="2:14" s="8" customFormat="1" ht="20.100000000000001" customHeight="1" x14ac:dyDescent="0.25">
      <c r="B54" s="179"/>
      <c r="C54" s="180"/>
      <c r="D54" s="180"/>
      <c r="E54" s="180"/>
      <c r="F54" s="180"/>
      <c r="G54" s="180"/>
      <c r="H54" s="180"/>
      <c r="I54" s="180"/>
      <c r="J54" s="180"/>
      <c r="K54" s="198"/>
      <c r="L54" s="130"/>
      <c r="M54" s="19"/>
      <c r="N54" s="7"/>
    </row>
    <row r="55" spans="2:14" s="11" customFormat="1" ht="106.95" customHeight="1" x14ac:dyDescent="0.3">
      <c r="B55" s="24"/>
      <c r="C55" s="25"/>
      <c r="D55" s="25"/>
      <c r="E55" s="26"/>
      <c r="F55" s="26"/>
      <c r="G55" s="25"/>
      <c r="H55" s="27" t="s">
        <v>0</v>
      </c>
      <c r="I55" s="28" t="s">
        <v>1</v>
      </c>
      <c r="J55" s="49" t="s">
        <v>25</v>
      </c>
      <c r="K55" s="48" t="s">
        <v>26</v>
      </c>
      <c r="L55" s="203"/>
      <c r="M55" s="204"/>
      <c r="N55" s="10"/>
    </row>
    <row r="57" spans="2:14" ht="15.6" x14ac:dyDescent="0.25">
      <c r="B57" s="29"/>
      <c r="C57" s="12"/>
      <c r="D57" s="12"/>
      <c r="E57" s="128" t="s">
        <v>71</v>
      </c>
      <c r="F57" s="13" t="s">
        <v>8</v>
      </c>
      <c r="G57" s="12"/>
      <c r="H57" s="14"/>
      <c r="I57" s="15"/>
      <c r="J57" s="16"/>
      <c r="K57" s="16"/>
      <c r="L57" s="17"/>
      <c r="M57" s="30"/>
    </row>
    <row r="58" spans="2:14" ht="20.100000000000001" customHeight="1" x14ac:dyDescent="0.25">
      <c r="B58" s="199"/>
      <c r="C58" s="200"/>
      <c r="D58" s="200"/>
      <c r="E58" s="185" t="s">
        <v>144</v>
      </c>
      <c r="F58" s="185"/>
      <c r="G58" s="185"/>
      <c r="H58" s="185"/>
      <c r="I58" s="185"/>
      <c r="J58" s="185"/>
      <c r="K58" s="185"/>
      <c r="L58" s="185"/>
      <c r="M58" s="186"/>
    </row>
    <row r="59" spans="2:14" s="11" customFormat="1" ht="20.100000000000001" customHeight="1" x14ac:dyDescent="0.25">
      <c r="B59" s="62">
        <v>139</v>
      </c>
      <c r="C59" s="62" t="s">
        <v>27</v>
      </c>
      <c r="D59" s="62" t="s">
        <v>28</v>
      </c>
      <c r="E59" s="76" t="s">
        <v>29</v>
      </c>
      <c r="F59" s="76" t="s">
        <v>30</v>
      </c>
      <c r="G59" s="62" t="s">
        <v>31</v>
      </c>
      <c r="H59" s="153">
        <v>12.5</v>
      </c>
      <c r="I59" s="94">
        <f>+H59*6</f>
        <v>75</v>
      </c>
      <c r="J59" s="87"/>
      <c r="K59" s="88"/>
      <c r="L59" s="95">
        <f t="shared" ref="L59:L63" si="9">+B59</f>
        <v>139</v>
      </c>
      <c r="M59" s="62" t="s">
        <v>27</v>
      </c>
      <c r="N59" s="10"/>
    </row>
    <row r="60" spans="2:14" s="11" customFormat="1" ht="20.100000000000001" customHeight="1" x14ac:dyDescent="0.25">
      <c r="B60" s="62">
        <v>140</v>
      </c>
      <c r="C60" s="62" t="s">
        <v>32</v>
      </c>
      <c r="D60" s="62" t="s">
        <v>28</v>
      </c>
      <c r="E60" s="76" t="s">
        <v>33</v>
      </c>
      <c r="F60" s="76" t="s">
        <v>30</v>
      </c>
      <c r="G60" s="62">
        <v>2022</v>
      </c>
      <c r="H60" s="153">
        <v>11.5</v>
      </c>
      <c r="I60" s="94">
        <f>+H60*6</f>
        <v>69</v>
      </c>
      <c r="J60" s="87"/>
      <c r="K60" s="88"/>
      <c r="L60" s="95">
        <f t="shared" si="9"/>
        <v>140</v>
      </c>
      <c r="M60" s="62" t="s">
        <v>27</v>
      </c>
      <c r="N60" s="10"/>
    </row>
    <row r="61" spans="2:14" s="11" customFormat="1" ht="20.100000000000001" customHeight="1" x14ac:dyDescent="0.25">
      <c r="B61" s="62">
        <v>141</v>
      </c>
      <c r="C61" s="62" t="s">
        <v>32</v>
      </c>
      <c r="D61" s="96" t="s">
        <v>28</v>
      </c>
      <c r="E61" s="97" t="s">
        <v>34</v>
      </c>
      <c r="F61" s="97" t="s">
        <v>35</v>
      </c>
      <c r="G61" s="96">
        <v>2023</v>
      </c>
      <c r="H61" s="154">
        <v>10.95</v>
      </c>
      <c r="I61" s="94">
        <f>+H61*6</f>
        <v>65.699999999999989</v>
      </c>
      <c r="J61" s="87"/>
      <c r="K61" s="89"/>
      <c r="L61" s="62">
        <f t="shared" si="9"/>
        <v>141</v>
      </c>
      <c r="M61" s="44" t="s">
        <v>9</v>
      </c>
      <c r="N61" s="10"/>
    </row>
    <row r="62" spans="2:14" s="11" customFormat="1" ht="20.100000000000001" customHeight="1" x14ac:dyDescent="0.25">
      <c r="B62" s="62">
        <v>142</v>
      </c>
      <c r="C62" s="62" t="s">
        <v>32</v>
      </c>
      <c r="D62" s="62" t="s">
        <v>28</v>
      </c>
      <c r="E62" s="76" t="s">
        <v>72</v>
      </c>
      <c r="F62" s="76" t="s">
        <v>35</v>
      </c>
      <c r="G62" s="62">
        <v>2023</v>
      </c>
      <c r="H62" s="153">
        <v>15.5</v>
      </c>
      <c r="I62" s="94">
        <f>+H62*6</f>
        <v>93</v>
      </c>
      <c r="J62" s="90"/>
      <c r="K62" s="89"/>
      <c r="L62" s="62">
        <f t="shared" si="9"/>
        <v>142</v>
      </c>
      <c r="M62" s="44" t="s">
        <v>9</v>
      </c>
      <c r="N62" s="10"/>
    </row>
    <row r="63" spans="2:14" s="11" customFormat="1" ht="20.100000000000001" customHeight="1" x14ac:dyDescent="0.25">
      <c r="B63" s="62">
        <v>143</v>
      </c>
      <c r="C63" s="62" t="s">
        <v>32</v>
      </c>
      <c r="D63" s="62" t="s">
        <v>28</v>
      </c>
      <c r="E63" s="76" t="s">
        <v>73</v>
      </c>
      <c r="F63" s="76" t="s">
        <v>35</v>
      </c>
      <c r="G63" s="62">
        <v>2022</v>
      </c>
      <c r="H63" s="153">
        <v>18.5</v>
      </c>
      <c r="I63" s="98">
        <f>+H63*6</f>
        <v>111</v>
      </c>
      <c r="J63" s="91"/>
      <c r="K63" s="92"/>
      <c r="L63" s="62">
        <f t="shared" si="9"/>
        <v>143</v>
      </c>
      <c r="M63" s="44" t="s">
        <v>9</v>
      </c>
      <c r="N63" s="10"/>
    </row>
    <row r="64" spans="2:14" x14ac:dyDescent="0.25">
      <c r="B64" t="s">
        <v>8</v>
      </c>
    </row>
    <row r="65" spans="2:14" s="11" customFormat="1" ht="20.100000000000001" customHeight="1" x14ac:dyDescent="0.25">
      <c r="B65" s="201"/>
      <c r="C65" s="202"/>
      <c r="D65" s="202"/>
      <c r="E65" s="171" t="s">
        <v>145</v>
      </c>
      <c r="F65" s="175"/>
      <c r="G65" s="171"/>
      <c r="H65" s="171"/>
      <c r="I65" s="171"/>
      <c r="J65" s="171"/>
      <c r="K65" s="171"/>
      <c r="L65" s="171"/>
      <c r="M65" s="172"/>
      <c r="N65" s="10"/>
    </row>
    <row r="66" spans="2:14" s="11" customFormat="1" ht="20.100000000000001" customHeight="1" x14ac:dyDescent="0.25">
      <c r="B66" s="62">
        <v>144</v>
      </c>
      <c r="C66" s="62" t="s">
        <v>32</v>
      </c>
      <c r="D66" s="62" t="s">
        <v>28</v>
      </c>
      <c r="E66" s="76" t="s">
        <v>37</v>
      </c>
      <c r="F66" s="170" t="s">
        <v>36</v>
      </c>
      <c r="G66" s="62">
        <v>2024</v>
      </c>
      <c r="H66" s="93">
        <v>13.95</v>
      </c>
      <c r="I66" s="94">
        <f t="shared" ref="I66:I67" si="10">+H66*6</f>
        <v>83.699999999999989</v>
      </c>
      <c r="J66" s="91"/>
      <c r="K66" s="88"/>
      <c r="L66" s="62">
        <f>+B66</f>
        <v>144</v>
      </c>
      <c r="M66" s="62" t="s">
        <v>32</v>
      </c>
      <c r="N66" s="10"/>
    </row>
    <row r="67" spans="2:14" s="11" customFormat="1" ht="20.100000000000001" customHeight="1" x14ac:dyDescent="0.25">
      <c r="B67" s="62">
        <v>145</v>
      </c>
      <c r="C67" s="62" t="s">
        <v>140</v>
      </c>
      <c r="D67" s="62" t="s">
        <v>28</v>
      </c>
      <c r="E67" s="76" t="s">
        <v>81</v>
      </c>
      <c r="F67" s="76" t="s">
        <v>38</v>
      </c>
      <c r="G67" s="62">
        <v>2023</v>
      </c>
      <c r="H67" s="93">
        <v>12.95</v>
      </c>
      <c r="I67" s="94">
        <f t="shared" si="10"/>
        <v>77.699999999999989</v>
      </c>
      <c r="J67" s="91"/>
      <c r="K67" s="88"/>
      <c r="L67" s="62">
        <f>+B67</f>
        <v>145</v>
      </c>
      <c r="M67" s="62" t="s">
        <v>140</v>
      </c>
      <c r="N67" s="10"/>
    </row>
    <row r="68" spans="2:14" x14ac:dyDescent="0.25">
      <c r="B68" s="74" t="s">
        <v>8</v>
      </c>
      <c r="C68" s="99"/>
      <c r="D68" s="99"/>
      <c r="E68" s="74"/>
      <c r="F68" s="74"/>
      <c r="G68" s="99"/>
      <c r="H68" s="114"/>
      <c r="I68" s="100"/>
      <c r="J68" s="74"/>
      <c r="K68" s="74"/>
      <c r="L68" s="101"/>
      <c r="M68" s="99"/>
    </row>
    <row r="69" spans="2:14" s="11" customFormat="1" ht="20.100000000000001" customHeight="1" thickBot="1" x14ac:dyDescent="0.3">
      <c r="B69" s="173"/>
      <c r="C69" s="174"/>
      <c r="D69" s="174"/>
      <c r="E69" s="171" t="s">
        <v>144</v>
      </c>
      <c r="F69" s="171"/>
      <c r="G69" s="171"/>
      <c r="H69" s="171"/>
      <c r="I69" s="171"/>
      <c r="J69" s="171"/>
      <c r="K69" s="171"/>
      <c r="L69" s="171"/>
      <c r="M69" s="172"/>
      <c r="N69" s="10"/>
    </row>
    <row r="70" spans="2:14" s="11" customFormat="1" ht="20.100000000000001" customHeight="1" thickBot="1" x14ac:dyDescent="0.3">
      <c r="B70" s="115">
        <v>146</v>
      </c>
      <c r="C70" s="115" t="s">
        <v>39</v>
      </c>
      <c r="D70" s="115" t="s">
        <v>28</v>
      </c>
      <c r="E70" s="109" t="s">
        <v>40</v>
      </c>
      <c r="F70" s="109" t="s">
        <v>35</v>
      </c>
      <c r="G70" s="115" t="s">
        <v>31</v>
      </c>
      <c r="H70" s="116">
        <v>22.95</v>
      </c>
      <c r="I70" s="102"/>
      <c r="J70" s="103"/>
      <c r="K70" s="102"/>
      <c r="L70" s="115">
        <f>+B70</f>
        <v>146</v>
      </c>
      <c r="M70" s="115" t="s">
        <v>39</v>
      </c>
      <c r="N70" s="10"/>
    </row>
    <row r="71" spans="2:14" s="11" customFormat="1" ht="20.100000000000001" customHeight="1" thickBot="1" x14ac:dyDescent="0.3">
      <c r="B71" s="62">
        <v>147</v>
      </c>
      <c r="C71" s="62" t="s">
        <v>39</v>
      </c>
      <c r="D71" s="117" t="s">
        <v>28</v>
      </c>
      <c r="E71" s="76" t="s">
        <v>41</v>
      </c>
      <c r="F71" s="76" t="s">
        <v>42</v>
      </c>
      <c r="G71" s="62">
        <v>2021</v>
      </c>
      <c r="H71" s="93">
        <v>16.5</v>
      </c>
      <c r="I71" s="94">
        <f t="shared" ref="I71:I72" si="11">+H71*6</f>
        <v>99</v>
      </c>
      <c r="J71" s="91"/>
      <c r="K71" s="104"/>
      <c r="L71" s="62">
        <f>+B71</f>
        <v>147</v>
      </c>
      <c r="M71" s="62" t="s">
        <v>39</v>
      </c>
      <c r="N71" s="10"/>
    </row>
    <row r="72" spans="2:14" s="11" customFormat="1" ht="20.100000000000001" customHeight="1" thickBot="1" x14ac:dyDescent="0.3">
      <c r="B72" s="62">
        <v>148</v>
      </c>
      <c r="C72" s="118" t="s">
        <v>39</v>
      </c>
      <c r="D72" s="62" t="s">
        <v>28</v>
      </c>
      <c r="E72" s="119" t="s">
        <v>43</v>
      </c>
      <c r="F72" s="76" t="s">
        <v>42</v>
      </c>
      <c r="G72" s="118">
        <v>2020</v>
      </c>
      <c r="H72" s="93">
        <v>19.5</v>
      </c>
      <c r="I72" s="94">
        <f t="shared" si="11"/>
        <v>117</v>
      </c>
      <c r="J72" s="91"/>
      <c r="K72" s="104"/>
      <c r="L72" s="62">
        <f>+B72</f>
        <v>148</v>
      </c>
      <c r="M72" s="62" t="s">
        <v>39</v>
      </c>
      <c r="N72" s="10"/>
    </row>
    <row r="73" spans="2:14" s="11" customFormat="1" ht="20.100000000000001" customHeight="1" thickBot="1" x14ac:dyDescent="0.3">
      <c r="B73" s="115">
        <v>149</v>
      </c>
      <c r="C73" s="115" t="s">
        <v>39</v>
      </c>
      <c r="D73" s="115" t="s">
        <v>28</v>
      </c>
      <c r="E73" s="109" t="s">
        <v>44</v>
      </c>
      <c r="F73" s="109" t="s">
        <v>42</v>
      </c>
      <c r="G73" s="115">
        <v>2018</v>
      </c>
      <c r="H73" s="116">
        <v>38.5</v>
      </c>
      <c r="I73" s="102"/>
      <c r="J73" s="103"/>
      <c r="K73" s="102"/>
      <c r="L73" s="115">
        <f>+B73</f>
        <v>149</v>
      </c>
      <c r="M73" s="115" t="s">
        <v>39</v>
      </c>
      <c r="N73" s="10"/>
    </row>
    <row r="74" spans="2:14" x14ac:dyDescent="0.25">
      <c r="B74" s="74" t="s">
        <v>8</v>
      </c>
      <c r="C74" s="99"/>
      <c r="D74" s="99"/>
      <c r="E74" s="74"/>
      <c r="F74" s="74"/>
      <c r="G74" s="99"/>
      <c r="H74" s="114"/>
      <c r="I74" s="100"/>
      <c r="J74" s="74"/>
      <c r="K74" s="74"/>
      <c r="L74" s="101"/>
      <c r="M74" s="99"/>
    </row>
    <row r="75" spans="2:14" s="11" customFormat="1" ht="20.100000000000001" customHeight="1" thickBot="1" x14ac:dyDescent="0.3">
      <c r="B75" s="173"/>
      <c r="C75" s="174"/>
      <c r="D75" s="174"/>
      <c r="E75" s="175" t="s">
        <v>146</v>
      </c>
      <c r="F75" s="175"/>
      <c r="G75" s="175"/>
      <c r="H75" s="175"/>
      <c r="I75" s="175"/>
      <c r="J75" s="175"/>
      <c r="K75" s="175"/>
      <c r="L75" s="175"/>
      <c r="M75" s="176"/>
      <c r="N75" s="10"/>
    </row>
    <row r="76" spans="2:14" s="11" customFormat="1" ht="20.100000000000001" customHeight="1" thickBot="1" x14ac:dyDescent="0.3">
      <c r="B76" s="115">
        <v>150</v>
      </c>
      <c r="C76" s="115" t="s">
        <v>39</v>
      </c>
      <c r="D76" s="115" t="s">
        <v>28</v>
      </c>
      <c r="E76" s="109" t="s">
        <v>74</v>
      </c>
      <c r="F76" s="109" t="s">
        <v>82</v>
      </c>
      <c r="G76" s="115">
        <v>2021</v>
      </c>
      <c r="H76" s="116">
        <v>21.95</v>
      </c>
      <c r="I76" s="105"/>
      <c r="J76" s="103"/>
      <c r="K76" s="102"/>
      <c r="L76" s="62">
        <f t="shared" ref="L76:L80" si="12">+B76</f>
        <v>150</v>
      </c>
      <c r="M76" s="62" t="s">
        <v>39</v>
      </c>
      <c r="N76" s="10"/>
    </row>
    <row r="77" spans="2:14" s="11" customFormat="1" ht="20.100000000000001" customHeight="1" thickBot="1" x14ac:dyDescent="0.3">
      <c r="B77" s="62">
        <v>151</v>
      </c>
      <c r="C77" s="62" t="s">
        <v>39</v>
      </c>
      <c r="D77" s="62" t="s">
        <v>28</v>
      </c>
      <c r="E77" s="76" t="s">
        <v>77</v>
      </c>
      <c r="F77" s="76" t="s">
        <v>76</v>
      </c>
      <c r="G77" s="62">
        <v>2022</v>
      </c>
      <c r="H77" s="93">
        <v>17.5</v>
      </c>
      <c r="I77" s="120">
        <f>+H77*6</f>
        <v>105</v>
      </c>
      <c r="J77" s="106"/>
      <c r="K77" s="92"/>
      <c r="L77" s="62">
        <f t="shared" si="12"/>
        <v>151</v>
      </c>
      <c r="M77" s="62" t="s">
        <v>39</v>
      </c>
      <c r="N77" s="10"/>
    </row>
    <row r="78" spans="2:14" s="11" customFormat="1" ht="20.100000000000001" customHeight="1" thickBot="1" x14ac:dyDescent="0.3">
      <c r="B78" s="115">
        <v>152</v>
      </c>
      <c r="C78" s="115" t="s">
        <v>39</v>
      </c>
      <c r="D78" s="115" t="s">
        <v>28</v>
      </c>
      <c r="E78" s="109" t="s">
        <v>75</v>
      </c>
      <c r="F78" s="109" t="s">
        <v>76</v>
      </c>
      <c r="G78" s="115">
        <v>2018</v>
      </c>
      <c r="H78" s="116">
        <v>29.5</v>
      </c>
      <c r="I78" s="107"/>
      <c r="J78" s="103"/>
      <c r="K78" s="102"/>
      <c r="L78" s="115">
        <f t="shared" si="12"/>
        <v>152</v>
      </c>
      <c r="M78" s="115" t="s">
        <v>39</v>
      </c>
      <c r="N78" s="10"/>
    </row>
    <row r="79" spans="2:14" ht="19.2" customHeight="1" thickBot="1" x14ac:dyDescent="0.3">
      <c r="B79" s="62">
        <v>153</v>
      </c>
      <c r="C79" s="62" t="s">
        <v>39</v>
      </c>
      <c r="D79" s="62" t="s">
        <v>28</v>
      </c>
      <c r="E79" s="76" t="s">
        <v>78</v>
      </c>
      <c r="F79" s="97" t="s">
        <v>83</v>
      </c>
      <c r="G79" s="62">
        <v>2023</v>
      </c>
      <c r="H79" s="93">
        <v>19.5</v>
      </c>
      <c r="I79" s="121">
        <f>+H79*6</f>
        <v>117</v>
      </c>
      <c r="J79" s="106"/>
      <c r="K79" s="92"/>
      <c r="L79" s="62">
        <f t="shared" si="12"/>
        <v>153</v>
      </c>
      <c r="M79" s="62" t="s">
        <v>39</v>
      </c>
    </row>
    <row r="80" spans="2:14" ht="16.2" customHeight="1" thickBot="1" x14ac:dyDescent="0.3">
      <c r="B80" s="115">
        <v>154</v>
      </c>
      <c r="C80" s="115" t="s">
        <v>39</v>
      </c>
      <c r="D80" s="115" t="s">
        <v>28</v>
      </c>
      <c r="E80" s="108" t="s">
        <v>80</v>
      </c>
      <c r="F80" s="109" t="s">
        <v>79</v>
      </c>
      <c r="G80" s="115">
        <v>2019</v>
      </c>
      <c r="H80" s="116">
        <v>37.5</v>
      </c>
      <c r="I80" s="105"/>
      <c r="J80" s="110"/>
      <c r="K80" s="102"/>
      <c r="L80" s="115">
        <f t="shared" si="12"/>
        <v>154</v>
      </c>
      <c r="M80" s="115" t="s">
        <v>39</v>
      </c>
    </row>
    <row r="81" spans="2:14" x14ac:dyDescent="0.25">
      <c r="B81" s="74"/>
      <c r="C81" s="99"/>
      <c r="D81" s="99"/>
      <c r="E81" s="74"/>
      <c r="F81" s="74"/>
      <c r="G81" s="99"/>
      <c r="H81" s="114"/>
      <c r="I81" s="100"/>
      <c r="J81" s="74"/>
      <c r="K81" s="74"/>
      <c r="L81" s="101"/>
      <c r="M81" s="99"/>
    </row>
    <row r="82" spans="2:14" s="11" customFormat="1" ht="20.100000000000001" customHeight="1" x14ac:dyDescent="0.25">
      <c r="B82" s="173"/>
      <c r="C82" s="174"/>
      <c r="D82" s="174"/>
      <c r="E82" s="171" t="s">
        <v>145</v>
      </c>
      <c r="F82" s="171"/>
      <c r="G82" s="171"/>
      <c r="H82" s="171"/>
      <c r="I82" s="171"/>
      <c r="J82" s="171"/>
      <c r="K82" s="171"/>
      <c r="L82" s="171"/>
      <c r="M82" s="172"/>
      <c r="N82" s="10"/>
    </row>
    <row r="83" spans="2:14" s="11" customFormat="1" ht="20.100000000000001" customHeight="1" x14ac:dyDescent="0.25">
      <c r="B83" s="62">
        <v>155</v>
      </c>
      <c r="C83" s="62" t="s">
        <v>39</v>
      </c>
      <c r="D83" s="62" t="s">
        <v>28</v>
      </c>
      <c r="E83" s="76" t="s">
        <v>45</v>
      </c>
      <c r="F83" s="76" t="s">
        <v>38</v>
      </c>
      <c r="G83" s="62" t="s">
        <v>87</v>
      </c>
      <c r="H83" s="93">
        <v>13.95</v>
      </c>
      <c r="I83" s="94">
        <f t="shared" ref="I83:I87" si="13">+H83*6</f>
        <v>83.699999999999989</v>
      </c>
      <c r="J83" s="111"/>
      <c r="K83" s="92"/>
      <c r="L83" s="95">
        <f t="shared" ref="L83:L88" si="14">+B83</f>
        <v>155</v>
      </c>
      <c r="M83" s="62" t="s">
        <v>39</v>
      </c>
      <c r="N83" s="10"/>
    </row>
    <row r="84" spans="2:14" s="11" customFormat="1" ht="20.100000000000001" customHeight="1" x14ac:dyDescent="0.25">
      <c r="B84" s="72">
        <v>156</v>
      </c>
      <c r="C84" s="72" t="s">
        <v>39</v>
      </c>
      <c r="D84" s="72" t="s">
        <v>28</v>
      </c>
      <c r="E84" s="76" t="s">
        <v>84</v>
      </c>
      <c r="F84" s="76" t="s">
        <v>36</v>
      </c>
      <c r="G84" s="72">
        <v>2022</v>
      </c>
      <c r="H84" s="122">
        <v>17.8</v>
      </c>
      <c r="I84" s="94">
        <f t="shared" si="13"/>
        <v>106.80000000000001</v>
      </c>
      <c r="J84" s="111"/>
      <c r="K84" s="92"/>
      <c r="L84" s="62">
        <f t="shared" si="14"/>
        <v>156</v>
      </c>
      <c r="M84" s="62" t="s">
        <v>39</v>
      </c>
      <c r="N84" s="10"/>
    </row>
    <row r="85" spans="2:14" s="11" customFormat="1" ht="20.100000000000001" customHeight="1" x14ac:dyDescent="0.25">
      <c r="B85" s="62">
        <v>157</v>
      </c>
      <c r="C85" s="62" t="s">
        <v>39</v>
      </c>
      <c r="D85" s="62" t="s">
        <v>28</v>
      </c>
      <c r="E85" s="76" t="s">
        <v>46</v>
      </c>
      <c r="F85" s="76" t="s">
        <v>36</v>
      </c>
      <c r="G85" s="62" t="s">
        <v>88</v>
      </c>
      <c r="H85" s="93">
        <v>14.5</v>
      </c>
      <c r="I85" s="94">
        <f t="shared" si="13"/>
        <v>87</v>
      </c>
      <c r="J85" s="87"/>
      <c r="K85" s="92"/>
      <c r="L85" s="95">
        <f t="shared" si="14"/>
        <v>157</v>
      </c>
      <c r="M85" s="62" t="s">
        <v>39</v>
      </c>
      <c r="N85" s="10"/>
    </row>
    <row r="86" spans="2:14" s="11" customFormat="1" ht="20.100000000000001" customHeight="1" x14ac:dyDescent="0.25">
      <c r="B86" s="62">
        <v>158</v>
      </c>
      <c r="C86" s="62" t="s">
        <v>39</v>
      </c>
      <c r="D86" s="62" t="s">
        <v>28</v>
      </c>
      <c r="E86" s="76" t="s">
        <v>47</v>
      </c>
      <c r="F86" s="76" t="s">
        <v>36</v>
      </c>
      <c r="G86" s="62" t="s">
        <v>87</v>
      </c>
      <c r="H86" s="93">
        <v>18.5</v>
      </c>
      <c r="I86" s="123">
        <f t="shared" si="13"/>
        <v>111</v>
      </c>
      <c r="J86" s="91"/>
      <c r="K86" s="92"/>
      <c r="L86" s="62">
        <f t="shared" si="14"/>
        <v>158</v>
      </c>
      <c r="M86" s="62" t="s">
        <v>39</v>
      </c>
      <c r="N86" s="10"/>
    </row>
    <row r="87" spans="2:14" s="11" customFormat="1" ht="20.100000000000001" customHeight="1" x14ac:dyDescent="0.25">
      <c r="B87" s="62">
        <v>159</v>
      </c>
      <c r="C87" s="62" t="s">
        <v>39</v>
      </c>
      <c r="D87" s="62" t="s">
        <v>28</v>
      </c>
      <c r="E87" s="97" t="s">
        <v>85</v>
      </c>
      <c r="F87" s="97" t="s">
        <v>86</v>
      </c>
      <c r="G87" s="96">
        <v>2023</v>
      </c>
      <c r="H87" s="93">
        <v>21</v>
      </c>
      <c r="I87" s="123">
        <f t="shared" si="13"/>
        <v>126</v>
      </c>
      <c r="J87" s="91"/>
      <c r="K87" s="92"/>
      <c r="L87" s="62">
        <f t="shared" si="14"/>
        <v>159</v>
      </c>
      <c r="M87" s="62" t="s">
        <v>39</v>
      </c>
      <c r="N87" s="10"/>
    </row>
    <row r="88" spans="2:14" s="11" customFormat="1" ht="20.100000000000001" customHeight="1" x14ac:dyDescent="0.25">
      <c r="B88" s="115">
        <v>160</v>
      </c>
      <c r="C88" s="115" t="s">
        <v>39</v>
      </c>
      <c r="D88" s="115" t="s">
        <v>28</v>
      </c>
      <c r="E88" s="124" t="s">
        <v>48</v>
      </c>
      <c r="F88" s="124" t="s">
        <v>86</v>
      </c>
      <c r="G88" s="125">
        <v>2020</v>
      </c>
      <c r="H88" s="116">
        <v>41</v>
      </c>
      <c r="I88" s="102"/>
      <c r="J88" s="112"/>
      <c r="K88" s="113"/>
      <c r="L88" s="115">
        <f t="shared" si="14"/>
        <v>160</v>
      </c>
      <c r="M88" s="115" t="s">
        <v>39</v>
      </c>
      <c r="N88" s="10"/>
    </row>
    <row r="90" spans="2:14" x14ac:dyDescent="0.25">
      <c r="F90" s="126" t="s">
        <v>67</v>
      </c>
      <c r="J90" s="45">
        <f>SUMPRODUCT(H12:H52,J12:J52)+SUMPRODUCT(H59:H88,J59:J88)</f>
        <v>0</v>
      </c>
    </row>
    <row r="91" spans="2:14" x14ac:dyDescent="0.25">
      <c r="F91" s="126" t="s">
        <v>68</v>
      </c>
      <c r="K91" s="45">
        <f>SUMPRODUCT(I9:I52,K9:K52)+SUMPRODUCT(I59:I86,K59:K86)</f>
        <v>0</v>
      </c>
    </row>
    <row r="92" spans="2:14" x14ac:dyDescent="0.25">
      <c r="F92" s="127" t="s">
        <v>69</v>
      </c>
      <c r="K92" s="46">
        <f>+J90+K91</f>
        <v>0</v>
      </c>
    </row>
    <row r="93" spans="2:14" x14ac:dyDescent="0.25">
      <c r="F93" s="74"/>
    </row>
    <row r="94" spans="2:14" ht="20.100000000000001" customHeight="1" x14ac:dyDescent="0.25">
      <c r="B94" s="177" t="s">
        <v>89</v>
      </c>
      <c r="C94" s="178"/>
      <c r="D94" s="178"/>
      <c r="E94" s="178"/>
      <c r="F94" s="178"/>
      <c r="G94" s="178"/>
      <c r="H94" s="178"/>
      <c r="I94" s="178"/>
      <c r="J94" s="178"/>
      <c r="K94" s="178"/>
      <c r="L94" s="67"/>
      <c r="M94" s="68"/>
    </row>
    <row r="95" spans="2:14" ht="20.100000000000001" customHeight="1" x14ac:dyDescent="0.25">
      <c r="B95" s="179"/>
      <c r="C95" s="180"/>
      <c r="D95" s="180"/>
      <c r="E95" s="180"/>
      <c r="F95" s="180"/>
      <c r="G95" s="180"/>
      <c r="H95" s="180"/>
      <c r="I95" s="180"/>
      <c r="J95" s="180"/>
      <c r="K95" s="180"/>
      <c r="L95" s="69"/>
      <c r="M95" s="70"/>
    </row>
    <row r="96" spans="2:14" x14ac:dyDescent="0.25">
      <c r="H96" s="6"/>
      <c r="K96" s="4" t="s">
        <v>8</v>
      </c>
    </row>
    <row r="97" spans="8:8" x14ac:dyDescent="0.25">
      <c r="H97" s="6"/>
    </row>
    <row r="107" spans="8:8" x14ac:dyDescent="0.25">
      <c r="H107" s="6"/>
    </row>
    <row r="108" spans="8:8" x14ac:dyDescent="0.25">
      <c r="H108" s="6"/>
    </row>
    <row r="109" spans="8:8" x14ac:dyDescent="0.25">
      <c r="H109" s="6"/>
    </row>
    <row r="110" spans="8:8" x14ac:dyDescent="0.25">
      <c r="H110" s="6"/>
    </row>
    <row r="111" spans="8:8" x14ac:dyDescent="0.25">
      <c r="H111" s="6"/>
    </row>
    <row r="112" spans="8:8" x14ac:dyDescent="0.25">
      <c r="H112" s="6"/>
    </row>
    <row r="113" spans="8:8" x14ac:dyDescent="0.25">
      <c r="H113" s="6"/>
    </row>
    <row r="114" spans="8:8" x14ac:dyDescent="0.25">
      <c r="H114" s="6"/>
    </row>
    <row r="115" spans="8:8" x14ac:dyDescent="0.25">
      <c r="H115" s="6"/>
    </row>
    <row r="116" spans="8:8" x14ac:dyDescent="0.25">
      <c r="H116" s="6"/>
    </row>
    <row r="117" spans="8:8" x14ac:dyDescent="0.25">
      <c r="H117" s="6"/>
    </row>
    <row r="118" spans="8:8" x14ac:dyDescent="0.25">
      <c r="H118" s="6"/>
    </row>
  </sheetData>
  <sheetProtection selectLockedCells="1"/>
  <protectedRanges>
    <protectedRange algorithmName="SHA-512" hashValue="jgfNxs9XXkIqs7teNVmPaP7FOSfeuQPq7tqO1sv9viS75yArpx4JVPBUOawEi5c4MMgc9nqJZZREwrvMFe5Mew==" saltValue="t7kFUQ1E5Jr7FhnlQNcWcQ==" spinCount="100000" sqref="H26 B12:D16 H12:I25 E25:G26 E12:G23 C27:I36 C37:H37 C17:D26 C38:I52 B9:D10 G9:I10 B17:B52" name="GOuden TON"/>
  </protectedRanges>
  <mergeCells count="19">
    <mergeCell ref="B94:K95"/>
    <mergeCell ref="J2:J6"/>
    <mergeCell ref="K2:K6"/>
    <mergeCell ref="E58:M58"/>
    <mergeCell ref="E65:M65"/>
    <mergeCell ref="L2:M6"/>
    <mergeCell ref="H2:H6"/>
    <mergeCell ref="I2:I6"/>
    <mergeCell ref="E9:F9"/>
    <mergeCell ref="B53:K54"/>
    <mergeCell ref="B58:D58"/>
    <mergeCell ref="B65:D65"/>
    <mergeCell ref="L55:M55"/>
    <mergeCell ref="E69:M69"/>
    <mergeCell ref="B69:D69"/>
    <mergeCell ref="B75:D75"/>
    <mergeCell ref="B82:D82"/>
    <mergeCell ref="E75:M75"/>
    <mergeCell ref="E82:M82"/>
  </mergeCells>
  <phoneticPr fontId="0" type="noConversion"/>
  <pageMargins left="0.23622047244094491" right="0.23622047244094491" top="0.74803149606299213" bottom="0.35433070866141736" header="0.31496062992125984" footer="0.31496062992125984"/>
  <pageSetup paperSize="9" scale="73" fitToHeight="0" orientation="portrait" r:id="rId1"/>
  <headerFooter alignWithMargins="0"/>
  <rowBreaks count="1" manualBreakCount="1">
    <brk id="54" min="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Lions Wijn proeverij</vt:lpstr>
      <vt:lpstr>'Lions Wijn proeverij'!Afdrukbereik</vt:lpstr>
    </vt:vector>
  </TitlesOfParts>
  <Manager/>
  <Company>Noordman Wijnimport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WvG</dc:creator>
  <cp:keywords/>
  <dc:description/>
  <cp:lastModifiedBy>Albert de Vlieger</cp:lastModifiedBy>
  <cp:revision/>
  <cp:lastPrinted>2025-10-03T13:42:29Z</cp:lastPrinted>
  <dcterms:created xsi:type="dcterms:W3CDTF">2009-10-05T10:10:45Z</dcterms:created>
  <dcterms:modified xsi:type="dcterms:W3CDTF">2025-10-17T09:36:24Z</dcterms:modified>
  <cp:category/>
  <cp:contentStatus/>
</cp:coreProperties>
</file>